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30" yWindow="-30" windowWidth="13260" windowHeight="12540"/>
  </bookViews>
  <sheets>
    <sheet name="Classifica" sheetId="22" r:id="rId1"/>
    <sheet name="Criterium" sheetId="15" r:id="rId2"/>
    <sheet name="Irondelta" sheetId="12" r:id="rId3"/>
    <sheet name="venice-jesolo" sheetId="2" r:id="rId4"/>
    <sheet name="Mallorca70.3" sheetId="19" r:id="rId5"/>
    <sheet name="Girona 70.3" sheetId="21" r:id="rId6"/>
    <sheet name="Girona FULL" sheetId="20" r:id="rId7"/>
    <sheet name="Aix En Provence" sheetId="25" r:id="rId8"/>
    <sheet name="Ironlake Mugello" sheetId="4" r:id="rId9"/>
    <sheet name="Mergozzo" sheetId="13" r:id="rId10"/>
    <sheet name="Idroman" sheetId="10" r:id="rId11"/>
    <sheet name="Foglio8" sheetId="17" state="hidden" r:id="rId12"/>
    <sheet name="Klagenfurt" sheetId="24" r:id="rId13"/>
    <sheet name="Nizza70.3" sheetId="18" r:id="rId14"/>
    <sheet name="Nizza full" sheetId="16" r:id="rId15"/>
    <sheet name="Swedeman" sheetId="27" r:id="rId16"/>
    <sheet name="EagleXman" sheetId="11" r:id="rId17"/>
    <sheet name="Lathi" sheetId="26" r:id="rId18"/>
    <sheet name="LovereTri" sheetId="9" r:id="rId19"/>
    <sheet name="Livigno Extreme" sheetId="14" r:id="rId20"/>
    <sheet name="Ironman Italy" sheetId="5" r:id="rId21"/>
    <sheet name="70.3 Italy" sheetId="6" r:id="rId22"/>
    <sheet name="Sanremo" sheetId="3" r:id="rId23"/>
    <sheet name="elbaman 70,3" sheetId="7" r:id="rId24"/>
    <sheet name="Knysna" sheetId="28" r:id="rId25"/>
    <sheet name="GARE" sheetId="8" r:id="rId26"/>
    <sheet name="Gare medio-lunghi" sheetId="1" r:id="rId27"/>
  </sheets>
  <calcPr calcId="124519"/>
</workbook>
</file>

<file path=xl/calcChain.xml><?xml version="1.0" encoding="utf-8"?>
<calcChain xmlns="http://schemas.openxmlformats.org/spreadsheetml/2006/main">
  <c r="H21" i="15"/>
  <c r="H23"/>
  <c r="H24"/>
  <c r="H25"/>
  <c r="AD21"/>
  <c r="AD36"/>
  <c r="AD10"/>
  <c r="B4" i="28"/>
  <c r="U21" i="15"/>
  <c r="U36"/>
  <c r="U10"/>
  <c r="B4" i="27" l="1"/>
  <c r="R23" i="15"/>
  <c r="B4" i="24" l="1"/>
  <c r="W36" i="15"/>
  <c r="W4"/>
  <c r="H4" s="1"/>
  <c r="B4" i="26"/>
  <c r="AC10" i="15"/>
  <c r="Z10"/>
  <c r="Y10"/>
  <c r="X10"/>
  <c r="V10"/>
  <c r="T10"/>
  <c r="S10"/>
  <c r="Q10"/>
  <c r="N10"/>
  <c r="M10"/>
  <c r="L10"/>
  <c r="K10"/>
  <c r="N4"/>
  <c r="N36"/>
  <c r="R36"/>
  <c r="B4" i="25"/>
  <c r="R7" i="15"/>
  <c r="R10" s="1"/>
  <c r="B7" i="24"/>
  <c r="AA7" i="15"/>
  <c r="AA10" s="1"/>
  <c r="G4" l="1"/>
  <c r="W10"/>
  <c r="H7"/>
  <c r="G7"/>
  <c r="B9" i="6"/>
  <c r="AA23" i="15"/>
  <c r="B4" i="6"/>
  <c r="J9" i="15" l="1"/>
  <c r="T36"/>
  <c r="H14"/>
  <c r="M33"/>
  <c r="M36" s="1"/>
  <c r="L14"/>
  <c r="L36" s="1"/>
  <c r="B4" i="21"/>
  <c r="B4" i="20"/>
  <c r="K25" i="15"/>
  <c r="K36" s="1"/>
  <c r="B4" i="19"/>
  <c r="T12" i="15"/>
  <c r="B4" i="16"/>
  <c r="S25" i="15"/>
  <c r="S36" s="1"/>
  <c r="B4" i="18"/>
  <c r="B10" i="5"/>
  <c r="B9"/>
  <c r="B8"/>
  <c r="B7"/>
  <c r="B6"/>
  <c r="B5"/>
  <c r="B4"/>
  <c r="AA25" i="15"/>
  <c r="B5" i="6"/>
  <c r="Z30" i="15"/>
  <c r="H30" s="1"/>
  <c r="Z19"/>
  <c r="G19" s="1"/>
  <c r="Z33"/>
  <c r="Z27"/>
  <c r="G27" s="1"/>
  <c r="Z17"/>
  <c r="G17" s="1"/>
  <c r="Z24"/>
  <c r="Z12"/>
  <c r="J13"/>
  <c r="H13" s="1"/>
  <c r="J15"/>
  <c r="H15" s="1"/>
  <c r="J28"/>
  <c r="H28" s="1"/>
  <c r="J34"/>
  <c r="H34" s="1"/>
  <c r="J35"/>
  <c r="H35" s="1"/>
  <c r="J20"/>
  <c r="H9" l="1"/>
  <c r="J10"/>
  <c r="H33"/>
  <c r="H19"/>
  <c r="H17"/>
  <c r="H27"/>
  <c r="B15" i="2" l="1"/>
  <c r="B10"/>
  <c r="B9"/>
  <c r="B8"/>
  <c r="B7"/>
  <c r="B6"/>
  <c r="B5"/>
  <c r="AB8" i="15"/>
  <c r="AB10" s="1"/>
  <c r="AC25"/>
  <c r="AB20"/>
  <c r="Y21"/>
  <c r="X18"/>
  <c r="H18" s="1"/>
  <c r="V24"/>
  <c r="Q21"/>
  <c r="P5"/>
  <c r="P10" s="1"/>
  <c r="O6"/>
  <c r="O10" s="1"/>
  <c r="O16"/>
  <c r="H16" s="1"/>
  <c r="O29"/>
  <c r="H29" s="1"/>
  <c r="O32"/>
  <c r="H32" s="1"/>
  <c r="O12"/>
  <c r="H12" s="1"/>
  <c r="O31"/>
  <c r="H31" s="1"/>
  <c r="O24"/>
  <c r="O26"/>
  <c r="H26" s="1"/>
  <c r="O22"/>
  <c r="H22" s="1"/>
  <c r="O23"/>
  <c r="I5"/>
  <c r="AA36"/>
  <c r="G35"/>
  <c r="G33"/>
  <c r="G30"/>
  <c r="G15"/>
  <c r="G13"/>
  <c r="H5" l="1"/>
  <c r="I10"/>
  <c r="X36"/>
  <c r="G20"/>
  <c r="H20"/>
  <c r="AC36"/>
  <c r="H6"/>
  <c r="H8"/>
  <c r="AB36"/>
  <c r="G21"/>
  <c r="G24"/>
  <c r="G5"/>
  <c r="Z36"/>
  <c r="G9"/>
  <c r="G31"/>
  <c r="G8"/>
  <c r="Y36"/>
  <c r="G29"/>
  <c r="O36"/>
  <c r="P36"/>
  <c r="G18"/>
  <c r="J36"/>
  <c r="Q36"/>
  <c r="G28"/>
  <c r="V36"/>
  <c r="G16"/>
  <c r="G25"/>
  <c r="I36"/>
  <c r="G6"/>
  <c r="G34"/>
  <c r="G26"/>
  <c r="G12"/>
  <c r="G14"/>
  <c r="G22"/>
  <c r="G23"/>
  <c r="G32"/>
</calcChain>
</file>

<file path=xl/sharedStrings.xml><?xml version="1.0" encoding="utf-8"?>
<sst xmlns="http://schemas.openxmlformats.org/spreadsheetml/2006/main" count="1755" uniqueCount="630">
  <si>
    <t>Maggio</t>
  </si>
  <si>
    <t>Ottobre</t>
  </si>
  <si>
    <t>full</t>
  </si>
  <si>
    <t>Irondelta di Primavera MEDIO Comacchio - Ferrara (Ferrara) Italia</t>
  </si>
  <si>
    <t>IRONMAN 70.3 Venice-Jesolo Venezia (VE) Italia</t>
  </si>
  <si>
    <t>Tradeinn Intemational Triathlon Half Girona (EE) Spagna</t>
  </si>
  <si>
    <t>IRONMAN 70.3 Mallorca Alcùdia - Mallorca (EE) Spagna</t>
  </si>
  <si>
    <t>IronLake Mugello Medio No Draft Barderino di Mugello {FI} Italia</t>
  </si>
  <si>
    <t>IRONMAN 70.3 Nizza Nizza (EE) Francia</t>
  </si>
  <si>
    <t>Elbaman 70.3 Campo nell'Eba - Livamo (Li) italia</t>
  </si>
  <si>
    <t>DATA</t>
  </si>
  <si>
    <t>GARA</t>
  </si>
  <si>
    <t>TIPO</t>
  </si>
  <si>
    <t>PART</t>
  </si>
  <si>
    <t>Tradeinn Intemational Triathlon 3* edizione Platja d'Aro - Girona (EE) Spagna</t>
  </si>
  <si>
    <t>Manzi</t>
  </si>
  <si>
    <t>2015 maschili</t>
  </si>
  <si>
    <t>355 femminili</t>
  </si>
  <si>
    <t>Cl.</t>
  </si>
  <si>
    <t>Atleta</t>
  </si>
  <si>
    <t>Pett</t>
  </si>
  <si>
    <t xml:space="preserve">Nazione </t>
  </si>
  <si>
    <t xml:space="preserve">Totale </t>
  </si>
  <si>
    <t xml:space="preserve">Nuoto </t>
  </si>
  <si>
    <t>T1</t>
  </si>
  <si>
    <t xml:space="preserve">Ciclismo </t>
  </si>
  <si>
    <t>T2</t>
  </si>
  <si>
    <t xml:space="preserve">Corsa </t>
  </si>
  <si>
    <t xml:space="preserve">Ct </t>
  </si>
  <si>
    <t>Km  1,900</t>
  </si>
  <si>
    <t>Km 90,000</t>
  </si>
  <si>
    <t>Km 21,000</t>
  </si>
  <si>
    <t>S3</t>
  </si>
  <si>
    <t xml:space="preserve"> ITA</t>
  </si>
  <si>
    <t>5.06.02</t>
  </si>
  <si>
    <t>0.32.58</t>
  </si>
  <si>
    <t>0.07.05</t>
  </si>
  <si>
    <t xml:space="preserve">2.37.21  </t>
  </si>
  <si>
    <t>0.03.55</t>
  </si>
  <si>
    <t>1.44.43</t>
  </si>
  <si>
    <t>M1</t>
  </si>
  <si>
    <t>POS</t>
  </si>
  <si>
    <t>Pos calc</t>
  </si>
  <si>
    <t>Punti crit</t>
  </si>
  <si>
    <t>ATLETA</t>
  </si>
  <si>
    <t>RANK</t>
  </si>
  <si>
    <t>PETT.</t>
  </si>
  <si>
    <t>T.TOT</t>
  </si>
  <si>
    <t>CL.</t>
  </si>
  <si>
    <t>NUOTO</t>
  </si>
  <si>
    <t>BICI</t>
  </si>
  <si>
    <t>CORSA</t>
  </si>
  <si>
    <t>Cl.cat.</t>
  </si>
  <si>
    <t>Cat.</t>
  </si>
  <si>
    <t>CIRILLO GIORGIO</t>
  </si>
  <si>
    <t>106 </t>
  </si>
  <si>
    <t>6.24.02</t>
  </si>
  <si>
    <t>0.37.54</t>
  </si>
  <si>
    <t>0.02.58</t>
  </si>
  <si>
    <t>3.51.22</t>
  </si>
  <si>
    <t>0.01.22</t>
  </si>
  <si>
    <t>1.50.26</t>
  </si>
  <si>
    <t xml:space="preserve"> </t>
  </si>
  <si>
    <t>CHALLENGE SANREMO - TROFEO DANIELE RAMBALDI - MEMORIAL MARCO - SANREMO(IM) - 24/09/2023</t>
  </si>
  <si>
    <t>PIACENTINI MARIA FRANCESCA</t>
  </si>
  <si>
    <t>( N.C. )</t>
  </si>
  <si>
    <t>77 </t>
  </si>
  <si>
    <t>7.23.36</t>
  </si>
  <si>
    <t>0.43.26</t>
  </si>
  <si>
    <t>0.05.39</t>
  </si>
  <si>
    <t>4.24.47</t>
  </si>
  <si>
    <t>0.02.10</t>
  </si>
  <si>
    <t>2.07.34</t>
  </si>
  <si>
    <t>M3</t>
  </si>
  <si>
    <t>Cirillo, Zuffi, Rinaldi, Vinucci, Polselli, Berardocco, Angeli</t>
  </si>
  <si>
    <t>GRILLO LORENZO</t>
  </si>
  <si>
    <t>70 </t>
  </si>
  <si>
    <t>4.33.34</t>
  </si>
  <si>
    <t>0.31.10</t>
  </si>
  <si>
    <t>0.01.11</t>
  </si>
  <si>
    <t>2.30.40</t>
  </si>
  <si>
    <t>0.01.54</t>
  </si>
  <si>
    <t>1.28.39</t>
  </si>
  <si>
    <t>GAIOLA DANIELE</t>
  </si>
  <si>
    <t>115 </t>
  </si>
  <si>
    <t>4.51.19</t>
  </si>
  <si>
    <t>0.33.14</t>
  </si>
  <si>
    <t>0.02.36</t>
  </si>
  <si>
    <t>2.32.32</t>
  </si>
  <si>
    <t>0.01.29</t>
  </si>
  <si>
    <t>1.41.28</t>
  </si>
  <si>
    <t>S2</t>
  </si>
  <si>
    <t>PALIANI GIOVANNI BATTISTA</t>
  </si>
  <si>
    <t>88 </t>
  </si>
  <si>
    <t>4.51.58</t>
  </si>
  <si>
    <t>0.36.47</t>
  </si>
  <si>
    <t>0.02.19</t>
  </si>
  <si>
    <t>2.34.22</t>
  </si>
  <si>
    <t>0.01.27</t>
  </si>
  <si>
    <t>1.37.03</t>
  </si>
  <si>
    <t>S4</t>
  </si>
  <si>
    <t>LANATA' LUCA</t>
  </si>
  <si>
    <t>338 </t>
  </si>
  <si>
    <t>4.57.47</t>
  </si>
  <si>
    <t>0.36.06</t>
  </si>
  <si>
    <t>0.02.53</t>
  </si>
  <si>
    <t>2.46.33</t>
  </si>
  <si>
    <t>0.01.40</t>
  </si>
  <si>
    <t>1.30.35</t>
  </si>
  <si>
    <t>TROYLI MARCO</t>
  </si>
  <si>
    <t>271 </t>
  </si>
  <si>
    <t>5.02.16</t>
  </si>
  <si>
    <t>0.36.08</t>
  </si>
  <si>
    <t>0.01.53</t>
  </si>
  <si>
    <t>2.54.16</t>
  </si>
  <si>
    <t>0.00.47</t>
  </si>
  <si>
    <t>1.29.12</t>
  </si>
  <si>
    <t>ACCARDO MARCO</t>
  </si>
  <si>
    <t>274 </t>
  </si>
  <si>
    <t>5.08.57</t>
  </si>
  <si>
    <t>0.32.29</t>
  </si>
  <si>
    <t>0.01.43</t>
  </si>
  <si>
    <t>2.36.27</t>
  </si>
  <si>
    <t>0.02.23</t>
  </si>
  <si>
    <t>1.55.55</t>
  </si>
  <si>
    <t>VALEAU STEFANO</t>
  </si>
  <si>
    <t>571 </t>
  </si>
  <si>
    <t>5.09.20</t>
  </si>
  <si>
    <t>0.41.06</t>
  </si>
  <si>
    <t>0.02.41</t>
  </si>
  <si>
    <t>2.52.30</t>
  </si>
  <si>
    <t>0.01.07</t>
  </si>
  <si>
    <t>1.31.56</t>
  </si>
  <si>
    <t>M6</t>
  </si>
  <si>
    <t>SCIPPA EUGENIO</t>
  </si>
  <si>
    <t>494 </t>
  </si>
  <si>
    <t>5.22.56</t>
  </si>
  <si>
    <t>0.38.28</t>
  </si>
  <si>
    <t>0.03.30</t>
  </si>
  <si>
    <t>2.50.58</t>
  </si>
  <si>
    <t>0.02.51</t>
  </si>
  <si>
    <t>1.47.09</t>
  </si>
  <si>
    <t>CASAZZA PATRIZIO</t>
  </si>
  <si>
    <t>509 </t>
  </si>
  <si>
    <t>5.42.17</t>
  </si>
  <si>
    <t>0.34.20</t>
  </si>
  <si>
    <t>0.02.35</t>
  </si>
  <si>
    <t>3.03.23</t>
  </si>
  <si>
    <t>0.02.33</t>
  </si>
  <si>
    <t>1.59.26</t>
  </si>
  <si>
    <t>M4</t>
  </si>
  <si>
    <t>SELVAGGI COSIMO</t>
  </si>
  <si>
    <t xml:space="preserve">C.I.AGEGROUP/C.I.SQUADRE </t>
  </si>
  <si>
    <t>IRONLAKE MUGELLO - BARBERINO MUGELLO(FI) - 28/05/2023</t>
  </si>
  <si>
    <t>totali uomini 460</t>
  </si>
  <si>
    <t>NARDONE FRANCESCA</t>
  </si>
  <si>
    <t>765 </t>
  </si>
  <si>
    <t>5.05.53</t>
  </si>
  <si>
    <t>0.34.35</t>
  </si>
  <si>
    <t>0.01.25</t>
  </si>
  <si>
    <t>2.54.21</t>
  </si>
  <si>
    <t>0.01.32</t>
  </si>
  <si>
    <t>1.34.00</t>
  </si>
  <si>
    <t>M2</t>
  </si>
  <si>
    <t xml:space="preserve">Grillo, Gaiola, Paliani, Lanatà, Troyli, Accardo, valeau, Scippa, Casazza, </t>
  </si>
  <si>
    <t>Tempo</t>
  </si>
  <si>
    <t>Totale</t>
  </si>
  <si>
    <t>Tipo gara</t>
  </si>
  <si>
    <t>Gara</t>
  </si>
  <si>
    <t>Rank</t>
  </si>
  <si>
    <t>Cl</t>
  </si>
  <si>
    <t>1^Fraz.</t>
  </si>
  <si>
    <t>2^Fraz.</t>
  </si>
  <si>
    <t>3^Fraz.</t>
  </si>
  <si>
    <t>Ct</t>
  </si>
  <si>
    <t>0.00.00</t>
  </si>
  <si>
    <t>Tri. Medio</t>
  </si>
  <si>
    <t>IRONLAKE MUGELLO</t>
  </si>
  <si>
    <r>
      <t>BARBERINO MUGELLO 28/05/2023</t>
    </r>
    <r>
      <rPr>
        <sz val="7.5"/>
        <color rgb="FFF40606"/>
        <rFont val="Verdana"/>
        <family val="2"/>
      </rPr>
      <t xml:space="preserve">( 1,900-82,000-21,000) </t>
    </r>
  </si>
  <si>
    <t>9.54.08</t>
  </si>
  <si>
    <t>1.02.00</t>
  </si>
  <si>
    <t>0.05.13</t>
  </si>
  <si>
    <t>4.46.52</t>
  </si>
  <si>
    <t>0.06.06</t>
  </si>
  <si>
    <t>3.53.57</t>
  </si>
  <si>
    <t xml:space="preserve">ACCARDO MARCO </t>
  </si>
  <si>
    <t>518 </t>
  </si>
  <si>
    <t>ITA</t>
  </si>
  <si>
    <t xml:space="preserve">IRONMAN ITALY EMILIA-ROMAGNA - CERVIA(RA) - 16/09/2023 ( 4,000-120,00-30,000) </t>
  </si>
  <si>
    <t>10.50.19</t>
  </si>
  <si>
    <t>1.04.11</t>
  </si>
  <si>
    <t>0.08.34</t>
  </si>
  <si>
    <t>5.26.42</t>
  </si>
  <si>
    <t>0.06.57</t>
  </si>
  <si>
    <t>4.03.55</t>
  </si>
  <si>
    <t xml:space="preserve">LANATÀ LUCA </t>
  </si>
  <si>
    <t>1611 </t>
  </si>
  <si>
    <t>11.07.30</t>
  </si>
  <si>
    <t>1.08.35</t>
  </si>
  <si>
    <t>0.07.41</t>
  </si>
  <si>
    <t>5.41.03</t>
  </si>
  <si>
    <t>0.06.37</t>
  </si>
  <si>
    <t>4.03.34</t>
  </si>
  <si>
    <t xml:space="preserve">CEGLIA LUCA </t>
  </si>
  <si>
    <t>1843 </t>
  </si>
  <si>
    <t xml:space="preserve">PAVIA MATTEO </t>
  </si>
  <si>
    <t>1838 </t>
  </si>
  <si>
    <t>11.19.31</t>
  </si>
  <si>
    <t>1.08.36</t>
  </si>
  <si>
    <t>0.07.33</t>
  </si>
  <si>
    <t>5.41.19</t>
  </si>
  <si>
    <t>0.06.26</t>
  </si>
  <si>
    <t>4.15.37</t>
  </si>
  <si>
    <t xml:space="preserve">VALMORI MAURO </t>
  </si>
  <si>
    <t>1806 </t>
  </si>
  <si>
    <t>11.24.34</t>
  </si>
  <si>
    <t>1.23.23</t>
  </si>
  <si>
    <t>0.07.49</t>
  </si>
  <si>
    <t>5.45.13</t>
  </si>
  <si>
    <t>0.05.53</t>
  </si>
  <si>
    <t>4.02.16</t>
  </si>
  <si>
    <t xml:space="preserve">CHIEZZI FABRIZIO </t>
  </si>
  <si>
    <t>1807 </t>
  </si>
  <si>
    <t>12.21.46</t>
  </si>
  <si>
    <t>1.12.09</t>
  </si>
  <si>
    <t>0.09.19</t>
  </si>
  <si>
    <t>6.09.44</t>
  </si>
  <si>
    <t>0.08.08</t>
  </si>
  <si>
    <t>4.42.26</t>
  </si>
  <si>
    <t xml:space="preserve">SELVAGGI COSIMO </t>
  </si>
  <si>
    <t>2067 </t>
  </si>
  <si>
    <t>13.54.56</t>
  </si>
  <si>
    <t>1.29.34</t>
  </si>
  <si>
    <t>0.07.11</t>
  </si>
  <si>
    <t>6.16.42</t>
  </si>
  <si>
    <t>0.05.16</t>
  </si>
  <si>
    <t>5.56.13</t>
  </si>
  <si>
    <t>totale uomini 1651</t>
  </si>
  <si>
    <t xml:space="preserve">ZUFFI ANDREA </t>
  </si>
  <si>
    <t>1783 </t>
  </si>
  <si>
    <t>5.17.29</t>
  </si>
  <si>
    <t>0.35.44</t>
  </si>
  <si>
    <t>0.07.39</t>
  </si>
  <si>
    <t>2.42.13</t>
  </si>
  <si>
    <t>0.04.02</t>
  </si>
  <si>
    <t>1.47.51</t>
  </si>
  <si>
    <t xml:space="preserve">VINUCCI CARLO </t>
  </si>
  <si>
    <t>2139 </t>
  </si>
  <si>
    <t>5.33.18</t>
  </si>
  <si>
    <t>0.46.02</t>
  </si>
  <si>
    <t>0.07.26</t>
  </si>
  <si>
    <t>2.43.34</t>
  </si>
  <si>
    <t>0.05.05</t>
  </si>
  <si>
    <t>1.51.11</t>
  </si>
  <si>
    <t xml:space="preserve">POLSELLI SIMONE </t>
  </si>
  <si>
    <t>1609 </t>
  </si>
  <si>
    <t>5.36.58</t>
  </si>
  <si>
    <t>0.37.55</t>
  </si>
  <si>
    <t>0.08.45</t>
  </si>
  <si>
    <t>2.53.05</t>
  </si>
  <si>
    <t>0.03.29</t>
  </si>
  <si>
    <t>1.53.44</t>
  </si>
  <si>
    <t xml:space="preserve">BERARDOCCO FEDERICO </t>
  </si>
  <si>
    <t>1549 </t>
  </si>
  <si>
    <t>5.45.52</t>
  </si>
  <si>
    <t>0.40.18</t>
  </si>
  <si>
    <t>0.07.35</t>
  </si>
  <si>
    <t>2.59.10</t>
  </si>
  <si>
    <t>0.04.33</t>
  </si>
  <si>
    <t>1.54.16</t>
  </si>
  <si>
    <t xml:space="preserve">ANGELI FABIO </t>
  </si>
  <si>
    <t>1245 </t>
  </si>
  <si>
    <t>6.10.38</t>
  </si>
  <si>
    <t>0.45.36</t>
  </si>
  <si>
    <t>0.09.35</t>
  </si>
  <si>
    <t>3.02.03</t>
  </si>
  <si>
    <t>0.05.59</t>
  </si>
  <si>
    <t>2.07.25</t>
  </si>
  <si>
    <t>IRONMAN 70.3 VENICE-JESOLO  VENEZIA-JESOLO(VE) - 07/05/2023</t>
  </si>
  <si>
    <t xml:space="preserve">CIRILLO GIORGIO </t>
  </si>
  <si>
    <t>1535 </t>
  </si>
  <si>
    <t xml:space="preserve">RINALDI WISSIA </t>
  </si>
  <si>
    <t>1602 </t>
  </si>
  <si>
    <t>5.30.13</t>
  </si>
  <si>
    <t>0.38.22</t>
  </si>
  <si>
    <t>0.08.20</t>
  </si>
  <si>
    <t>2.52.15</t>
  </si>
  <si>
    <t>0.03.58</t>
  </si>
  <si>
    <t>1.47.18</t>
  </si>
  <si>
    <t xml:space="preserve">MANZI FABIO </t>
  </si>
  <si>
    <t>1388 </t>
  </si>
  <si>
    <t>5.16.15</t>
  </si>
  <si>
    <t>0.32.54</t>
  </si>
  <si>
    <t>0.05.34</t>
  </si>
  <si>
    <t>2.35.48</t>
  </si>
  <si>
    <t>0.05.56</t>
  </si>
  <si>
    <t>1.56.03</t>
  </si>
  <si>
    <t>IRONMAN 70.3 ITALY EMILIA-ROMAGNA - CERVIA(RA) - 17/09/2023</t>
  </si>
  <si>
    <t xml:space="preserve">( N.C. ) </t>
  </si>
  <si>
    <t>1053 </t>
  </si>
  <si>
    <t>6.02.55</t>
  </si>
  <si>
    <t>0.31.33</t>
  </si>
  <si>
    <t>0.02.00</t>
  </si>
  <si>
    <t>3.31.20</t>
  </si>
  <si>
    <t>0.03.54</t>
  </si>
  <si>
    <t>1.54.08</t>
  </si>
  <si>
    <t>ELBAMAN73 - CAMPO NELL'ELBA(LI) - 24/09/2023</t>
  </si>
  <si>
    <t>Tessera</t>
  </si>
  <si>
    <t>Cognome</t>
  </si>
  <si>
    <t>Nome</t>
  </si>
  <si>
    <t>AG</t>
  </si>
  <si>
    <t>ACCARDO</t>
  </si>
  <si>
    <t>MARCO</t>
  </si>
  <si>
    <t>CASAZZA</t>
  </si>
  <si>
    <t>PATRIZIO</t>
  </si>
  <si>
    <t>CERISOLA</t>
  </si>
  <si>
    <t>MATTEO</t>
  </si>
  <si>
    <t>5.26.15</t>
  </si>
  <si>
    <t>LOVERETRI FOLLOWYOURPASSION - MEDIO</t>
  </si>
  <si>
    <r>
      <t>LOVERE 27/08/2023</t>
    </r>
    <r>
      <rPr>
        <sz val="7.5"/>
        <color rgb="FFF40606"/>
        <rFont val="Verdana"/>
        <family val="2"/>
      </rPr>
      <t xml:space="preserve">( 1,900-83,750-20,000) </t>
    </r>
  </si>
  <si>
    <t>0.36.43</t>
  </si>
  <si>
    <t>0.02.52</t>
  </si>
  <si>
    <t>3.01.58</t>
  </si>
  <si>
    <t>0.01.52</t>
  </si>
  <si>
    <t>1.42.50</t>
  </si>
  <si>
    <t>CIRILLO</t>
  </si>
  <si>
    <t>GIORGIO</t>
  </si>
  <si>
    <t>CHALLENGE SANREMO - TROFEO DANIELE RAMBALDI - MEMORIAL MARCO</t>
  </si>
  <si>
    <r>
      <t>SANREMO 24/09/2023</t>
    </r>
    <r>
      <rPr>
        <sz val="7.5"/>
        <color rgb="FFF40606"/>
        <rFont val="Verdana"/>
        <family val="2"/>
      </rPr>
      <t xml:space="preserve">( 1,900-90,000-21,000) </t>
    </r>
  </si>
  <si>
    <t>0.36.04</t>
  </si>
  <si>
    <t>DUBBIOSO</t>
  </si>
  <si>
    <t>GIULIO ANTONINO</t>
  </si>
  <si>
    <t>6.44.14</t>
  </si>
  <si>
    <t>IDROMAN TERRIBLE TRIATHLON WEEK-END 2023</t>
  </si>
  <si>
    <r>
      <t>IDRO 11/06/2023</t>
    </r>
    <r>
      <rPr>
        <sz val="7.5"/>
        <color rgb="FFF40606"/>
        <rFont val="Verdana"/>
        <family val="2"/>
      </rPr>
      <t xml:space="preserve">( 1,900-90,000-21,000) </t>
    </r>
  </si>
  <si>
    <t>0.03.13</t>
  </si>
  <si>
    <t>4.17.11</t>
  </si>
  <si>
    <t>0.02.02</t>
  </si>
  <si>
    <t>1.45.44</t>
  </si>
  <si>
    <t>17.42.21</t>
  </si>
  <si>
    <t>Tr.Super Lungo</t>
  </si>
  <si>
    <t>ICON LIVIGNO XTREME TRIATHLON</t>
  </si>
  <si>
    <r>
      <t>LIVIGNO 01/09/2023</t>
    </r>
    <r>
      <rPr>
        <sz val="7.5"/>
        <color rgb="FFF40606"/>
        <rFont val="Verdana"/>
        <family val="2"/>
      </rPr>
      <t xml:space="preserve">( 3,800-180,00-42,195) </t>
    </r>
  </si>
  <si>
    <t>0.54.02</t>
  </si>
  <si>
    <t>0.12.04</t>
  </si>
  <si>
    <t>9.52.09</t>
  </si>
  <si>
    <t>0.07.55</t>
  </si>
  <si>
    <t>6.36.11</t>
  </si>
  <si>
    <t>LUCA</t>
  </si>
  <si>
    <t>GAIOLA</t>
  </si>
  <si>
    <t>DANIELE</t>
  </si>
  <si>
    <t>GRILLO</t>
  </si>
  <si>
    <t>LORENZO</t>
  </si>
  <si>
    <t>LANATA'</t>
  </si>
  <si>
    <t>7.19.37</t>
  </si>
  <si>
    <t>EAGLEXMAN EXTREME TRIATHLON</t>
  </si>
  <si>
    <r>
      <t>L'AQUILA 22/07/2023</t>
    </r>
    <r>
      <rPr>
        <sz val="7.5"/>
        <color rgb="FFF40606"/>
        <rFont val="Verdana"/>
        <family val="2"/>
      </rPr>
      <t xml:space="preserve">( 1,900-90,000-21,000) </t>
    </r>
  </si>
  <si>
    <t>0.36.38</t>
  </si>
  <si>
    <t>3.26.09</t>
  </si>
  <si>
    <t>3.16.50</t>
  </si>
  <si>
    <t>Rit</t>
  </si>
  <si>
    <t>MANZI</t>
  </si>
  <si>
    <t>FABIO</t>
  </si>
  <si>
    <t>ELBAMAN73</t>
  </si>
  <si>
    <r>
      <t>CAMPO NELL'ELBA 24/09/2023</t>
    </r>
    <r>
      <rPr>
        <sz val="7.5"/>
        <color rgb="FFF40606"/>
        <rFont val="Verdana"/>
        <family val="2"/>
      </rPr>
      <t xml:space="preserve">( 1,900-90,000-21,000) </t>
    </r>
  </si>
  <si>
    <t>MOGLIONI</t>
  </si>
  <si>
    <t>SILVIA</t>
  </si>
  <si>
    <t>5.12.38</t>
  </si>
  <si>
    <t>IRONDELTA MEDIO DI PRIMAVERA</t>
  </si>
  <si>
    <r>
      <t>LIDO DELLE NAZIONI 15/04/2023</t>
    </r>
    <r>
      <rPr>
        <sz val="7.5"/>
        <color rgb="FFF40606"/>
        <rFont val="Verdana"/>
        <family val="2"/>
      </rPr>
      <t xml:space="preserve">( 1,900-85,500-21,000) </t>
    </r>
  </si>
  <si>
    <t>0.37.17</t>
  </si>
  <si>
    <t>2.16.23</t>
  </si>
  <si>
    <t>2.18.58</t>
  </si>
  <si>
    <t>5.19.06</t>
  </si>
  <si>
    <t>TRIATHLON INTERNAZIONALE MERGOZZO</t>
  </si>
  <si>
    <r>
      <t>MERGOZZO 04/06/2023</t>
    </r>
    <r>
      <rPr>
        <sz val="7.5"/>
        <color rgb="FFF40606"/>
        <rFont val="Verdana"/>
        <family val="2"/>
      </rPr>
      <t xml:space="preserve">( 1,900-90,000-21,000) </t>
    </r>
  </si>
  <si>
    <t>0.39.24</t>
  </si>
  <si>
    <t>0.01.39</t>
  </si>
  <si>
    <t>2.47.17</t>
  </si>
  <si>
    <t>0.02.04</t>
  </si>
  <si>
    <t>1.48.42</t>
  </si>
  <si>
    <t>NARDONE</t>
  </si>
  <si>
    <t>FRANCESCA</t>
  </si>
  <si>
    <t>PALIANI</t>
  </si>
  <si>
    <t>GIOVANNI BATTISTA</t>
  </si>
  <si>
    <t>PIACENTINI</t>
  </si>
  <si>
    <t>MARIA FRANCESCA</t>
  </si>
  <si>
    <t>SCIPPA</t>
  </si>
  <si>
    <t>EUGENIO</t>
  </si>
  <si>
    <t>SELVAGGI</t>
  </si>
  <si>
    <t>COSIMO</t>
  </si>
  <si>
    <t>0.47.35</t>
  </si>
  <si>
    <t>0.02.13</t>
  </si>
  <si>
    <t>TROYLI</t>
  </si>
  <si>
    <t>VALEAU</t>
  </si>
  <si>
    <t>STEFANO</t>
  </si>
  <si>
    <t>Svi</t>
  </si>
  <si>
    <t>70.3</t>
  </si>
  <si>
    <t>CERISOLA MATTEO</t>
  </si>
  <si>
    <t>95 </t>
  </si>
  <si>
    <t>LOVERETRI FOLLOWYOURPASSION - MEDIO - LOVERE(BG) - 27/08/2023</t>
  </si>
  <si>
    <t>DUBBIOSO GIULIO ANTONINO</t>
  </si>
  <si>
    <t>22 </t>
  </si>
  <si>
    <t>IDROMAN TERRIBLE TRIATHLON WEEK-END 2023 - IDRO(BS) - 11/06/2023</t>
  </si>
  <si>
    <t>totale atleti: 74</t>
  </si>
  <si>
    <t>Dubbioso</t>
  </si>
  <si>
    <t>68 </t>
  </si>
  <si>
    <t>EAGLEXMAN EXTREME TRIATHLON L'AQUILA(AQ) - 22/07/2023</t>
  </si>
  <si>
    <t>totale atleti 77</t>
  </si>
  <si>
    <t>MOGLIONI SILVIA</t>
  </si>
  <si>
    <t>239 </t>
  </si>
  <si>
    <t>IRONDELTA MEDIO DI PRIMAVERA LIDO DELLE NAZIONI(FE) - RANK - 15/04/2023</t>
  </si>
  <si>
    <t>totale atlete 17</t>
  </si>
  <si>
    <t>233 </t>
  </si>
  <si>
    <t>TRIATHLON INTERNAZIONALE MERGOZZO MERGOZZO(VB) - 04/06/2023</t>
  </si>
  <si>
    <t>Totale Atlete 30</t>
  </si>
  <si>
    <t>76 </t>
  </si>
  <si>
    <t>ICON LIVIGNO XTREME TRIATHLON - LIVIGNO(SI) - 01/09/2023</t>
  </si>
  <si>
    <t>Totale atleti: 87</t>
  </si>
  <si>
    <t>totale atleti 148</t>
  </si>
  <si>
    <t>totale atleti: 1588</t>
  </si>
  <si>
    <t>ANDREA</t>
  </si>
  <si>
    <t>ZUFFI</t>
  </si>
  <si>
    <t>ARCURI</t>
  </si>
  <si>
    <t>ADRIANO</t>
  </si>
  <si>
    <t>RINALDI</t>
  </si>
  <si>
    <t>VINUCCI</t>
  </si>
  <si>
    <t>CARLO</t>
  </si>
  <si>
    <t>POLSELLI</t>
  </si>
  <si>
    <t>SIMONE</t>
  </si>
  <si>
    <t>BERARDOCCO</t>
  </si>
  <si>
    <t>ANGELI</t>
  </si>
  <si>
    <t>VALMORI</t>
  </si>
  <si>
    <t>MAURO</t>
  </si>
  <si>
    <t>WISSIA</t>
  </si>
  <si>
    <t>FEDERICO</t>
  </si>
  <si>
    <t>Nr.</t>
  </si>
  <si>
    <t>Nr. Fitri</t>
  </si>
  <si>
    <t>Nascita</t>
  </si>
  <si>
    <t>Punti</t>
  </si>
  <si>
    <t>gare</t>
  </si>
  <si>
    <t>BONUS</t>
  </si>
  <si>
    <t>84493</t>
  </si>
  <si>
    <t>26/10/1979</t>
  </si>
  <si>
    <t xml:space="preserve">M4 </t>
  </si>
  <si>
    <t>109257</t>
  </si>
  <si>
    <t>22/08/1974</t>
  </si>
  <si>
    <t>90819</t>
  </si>
  <si>
    <t>07/09/1971</t>
  </si>
  <si>
    <t>66462</t>
  </si>
  <si>
    <t>12/02/1974</t>
  </si>
  <si>
    <t>72861</t>
  </si>
  <si>
    <t>10/12/1988</t>
  </si>
  <si>
    <t>116106</t>
  </si>
  <si>
    <t>13/04/1968</t>
  </si>
  <si>
    <t>121183</t>
  </si>
  <si>
    <t>24/06/1984</t>
  </si>
  <si>
    <t>102164</t>
  </si>
  <si>
    <t>15/02/1970</t>
  </si>
  <si>
    <t>77644</t>
  </si>
  <si>
    <t>18/01/1968</t>
  </si>
  <si>
    <t>CEGLIA</t>
  </si>
  <si>
    <t>100051</t>
  </si>
  <si>
    <t>25/07/1978</t>
  </si>
  <si>
    <t>126573</t>
  </si>
  <si>
    <t>28/03/1993</t>
  </si>
  <si>
    <t>CHIEZZI</t>
  </si>
  <si>
    <t>FABRIZIO</t>
  </si>
  <si>
    <t>96225</t>
  </si>
  <si>
    <t>01/11/1970</t>
  </si>
  <si>
    <t>86641</t>
  </si>
  <si>
    <t>27/06/1979</t>
  </si>
  <si>
    <t>109519</t>
  </si>
  <si>
    <t>01/01/1979</t>
  </si>
  <si>
    <t>121230</t>
  </si>
  <si>
    <t>04/01/1997</t>
  </si>
  <si>
    <t>118363</t>
  </si>
  <si>
    <t>12/12/1989</t>
  </si>
  <si>
    <t>LANATÀ</t>
  </si>
  <si>
    <t>124476</t>
  </si>
  <si>
    <t>06/01/1983</t>
  </si>
  <si>
    <t>30837</t>
  </si>
  <si>
    <t>26/11/1971</t>
  </si>
  <si>
    <t>111358</t>
  </si>
  <si>
    <t>14/12/1988</t>
  </si>
  <si>
    <t>PAVIA</t>
  </si>
  <si>
    <t>87889</t>
  </si>
  <si>
    <t>08/07/1983</t>
  </si>
  <si>
    <t>84945</t>
  </si>
  <si>
    <t>27/08/1976</t>
  </si>
  <si>
    <t>111065</t>
  </si>
  <si>
    <t>22/10/1971</t>
  </si>
  <si>
    <t>89016</t>
  </si>
  <si>
    <t>27/07/1987</t>
  </si>
  <si>
    <t>118207</t>
  </si>
  <si>
    <t>27/04/1989</t>
  </si>
  <si>
    <t>79276</t>
  </si>
  <si>
    <t>05/06/1957</t>
  </si>
  <si>
    <t>106719</t>
  </si>
  <si>
    <t>22/05/1976</t>
  </si>
  <si>
    <t>93206</t>
  </si>
  <si>
    <t>25/04/1969</t>
  </si>
  <si>
    <t>80896</t>
  </si>
  <si>
    <t>09/10/1974</t>
  </si>
  <si>
    <t>Criterium medio - lunghi Triathlon 2023</t>
  </si>
  <si>
    <t>Irondelta</t>
  </si>
  <si>
    <t>Venice-Jesolo</t>
  </si>
  <si>
    <t>Mugello</t>
  </si>
  <si>
    <t>Mergozzo</t>
  </si>
  <si>
    <t>Idroman</t>
  </si>
  <si>
    <t>EagleXman</t>
  </si>
  <si>
    <t>LovereTri</t>
  </si>
  <si>
    <t>Full</t>
  </si>
  <si>
    <t>Ironman
Italy</t>
  </si>
  <si>
    <t>Livigno
Extreme</t>
  </si>
  <si>
    <t>Ironman
70.3 Italy</t>
  </si>
  <si>
    <t>Sanremo</t>
  </si>
  <si>
    <t>ElbaMan</t>
  </si>
  <si>
    <t>Gare
Camp.Reg.</t>
  </si>
  <si>
    <t>Posizione calcolata = (posizione reale x 340)/nr. atleti complessivo</t>
  </si>
  <si>
    <t>1 X FULL</t>
  </si>
  <si>
    <t>2 X 70.3</t>
  </si>
  <si>
    <t>2 X 70.3 + 1 X FULL</t>
  </si>
  <si>
    <t>Moglioni</t>
  </si>
  <si>
    <t xml:space="preserve">Pos </t>
  </si>
  <si>
    <t>Start #</t>
  </si>
  <si>
    <t xml:space="preserve"> Athlete </t>
  </si>
  <si>
    <t>Gender</t>
  </si>
  <si>
    <t xml:space="preserve"> Division</t>
  </si>
  <si>
    <t xml:space="preserve"> Country </t>
  </si>
  <si>
    <t xml:space="preserve">T1 </t>
  </si>
  <si>
    <t xml:space="preserve">T2 </t>
  </si>
  <si>
    <t>Time</t>
  </si>
  <si>
    <t xml:space="preserve"> Marco Accardo </t>
  </si>
  <si>
    <t>M</t>
  </si>
  <si>
    <t xml:space="preserve"> M35-39 -</t>
  </si>
  <si>
    <t xml:space="preserve"> ITA </t>
  </si>
  <si>
    <t xml:space="preserve"> 00:09:33 </t>
  </si>
  <si>
    <t xml:space="preserve"> 00:06:37 </t>
  </si>
  <si>
    <t>IRONMAN FULL Nizza Nizza (EE) Francia</t>
  </si>
  <si>
    <t>Manzi Fabio</t>
  </si>
  <si>
    <t>m50 - 54</t>
  </si>
  <si>
    <t>tot 2226</t>
  </si>
  <si>
    <t>TOT 1390</t>
  </si>
  <si>
    <t>tot 2074</t>
  </si>
  <si>
    <t>tot 254</t>
  </si>
  <si>
    <t>Valmori Mauro</t>
  </si>
  <si>
    <t xml:space="preserve"> 8:39</t>
  </si>
  <si>
    <t xml:space="preserve"> 4:07:30 </t>
  </si>
  <si>
    <t>53°</t>
  </si>
  <si>
    <t>tot 514</t>
  </si>
  <si>
    <t>Arcuri Adriano</t>
  </si>
  <si>
    <t>131°</t>
  </si>
  <si>
    <t>atleti tot</t>
  </si>
  <si>
    <t>NIZZA 70.3 - Nizza - 25/06/2023</t>
  </si>
  <si>
    <t>Nizza70.3</t>
  </si>
  <si>
    <t>Nizza full</t>
  </si>
  <si>
    <t>NIZZA FULL - Nizza - 25/06/2023</t>
  </si>
  <si>
    <t>2 X FULL</t>
  </si>
  <si>
    <t>Mallorca</t>
  </si>
  <si>
    <t>IRONMAN 70.3 MALLORCA - 13/05/2023</t>
  </si>
  <si>
    <t xml:space="preserve">tot </t>
  </si>
  <si>
    <t>4 X 70.3</t>
  </si>
  <si>
    <t>Tradeinn Intemational Triathlon FULL 3* edizione Platja d'Aro - Girona (EE) Spagna</t>
  </si>
  <si>
    <t>tot</t>
  </si>
  <si>
    <t>Girona 70.3</t>
  </si>
  <si>
    <t>Girona FULL</t>
  </si>
  <si>
    <t>Tradeinn Intemational Triathlon 70.3 - Girona (EE) Spagna</t>
  </si>
  <si>
    <t>1 staff.</t>
  </si>
  <si>
    <t xml:space="preserve">GRILLO LORENZO </t>
  </si>
  <si>
    <t>1308 </t>
  </si>
  <si>
    <t>4.38.22</t>
  </si>
  <si>
    <t>0.28.50</t>
  </si>
  <si>
    <t>0.06.07</t>
  </si>
  <si>
    <t>2.22.51</t>
  </si>
  <si>
    <t>0.03.51</t>
  </si>
  <si>
    <t>1.36.43</t>
  </si>
  <si>
    <t xml:space="preserve">NERI FRANCESCA ROMANA </t>
  </si>
  <si>
    <t>1377 </t>
  </si>
  <si>
    <t>5.12.53</t>
  </si>
  <si>
    <t>0.29.45</t>
  </si>
  <si>
    <t>0.06.45</t>
  </si>
  <si>
    <t>2.42.33</t>
  </si>
  <si>
    <t>0.04.36</t>
  </si>
  <si>
    <t>1.49.14</t>
  </si>
  <si>
    <t>totale atlete: 374</t>
  </si>
  <si>
    <t>NERI</t>
  </si>
  <si>
    <t>FRANCESCA ROMANA</t>
  </si>
  <si>
    <t>121072</t>
  </si>
  <si>
    <t>22/10/1992</t>
  </si>
  <si>
    <t>Francesca Romana Neri</t>
  </si>
  <si>
    <t>F30-34</t>
  </si>
  <si>
    <t>atlete tot</t>
  </si>
  <si>
    <t>IRONMAN KLAGENFURT 2023 - 16/06/2023</t>
  </si>
  <si>
    <t>Klagenfurt</t>
  </si>
  <si>
    <t>DE SANTIS</t>
  </si>
  <si>
    <t>ELISABETTA</t>
  </si>
  <si>
    <t>95615</t>
  </si>
  <si>
    <t>08/01/1962</t>
  </si>
  <si>
    <t>M5</t>
  </si>
  <si>
    <t>Elisabetta De Santis</t>
  </si>
  <si>
    <t>F60-64</t>
  </si>
  <si>
    <t>IRONMAN 70.3 AIX-EN-PROVENCE - 21/05/2023</t>
  </si>
  <si>
    <t>Aix En
Provence</t>
  </si>
  <si>
    <t>IRONMAN 70.3 world championship - Lahti, Finland 26/08/2023</t>
  </si>
  <si>
    <t>I.M.70.3
camp.
mondiale</t>
  </si>
  <si>
    <t>I.M.70.3
camp.
Mondiale</t>
  </si>
  <si>
    <t>Overall Rank</t>
  </si>
  <si>
    <t>Lorenzo Grillo</t>
  </si>
  <si>
    <t>M30-34</t>
  </si>
  <si>
    <t>16:40:42</t>
  </si>
  <si>
    <t>01:09:20</t>
  </si>
  <si>
    <t>00:12:42</t>
  </si>
  <si>
    <t>07:13:50</t>
  </si>
  <si>
    <t>00:06:33</t>
  </si>
  <si>
    <t>07:58:17</t>
  </si>
  <si>
    <t>Giulio Dubbioso</t>
  </si>
  <si>
    <t>Punti
crit</t>
  </si>
  <si>
    <t>SWEDEMAN - XTREME TRIATHLON - 08/07/2023</t>
  </si>
  <si>
    <t>08/072023</t>
  </si>
  <si>
    <t>Swedeman</t>
  </si>
  <si>
    <t xml:space="preserve"> 18:00:39</t>
  </si>
  <si>
    <t xml:space="preserve"> 13:19:41 </t>
  </si>
  <si>
    <t>atleti tot:</t>
  </si>
  <si>
    <t>It is a challenging Point-To-Point, self-supported race that takes place along South Africa’s scenic Garden Route.</t>
  </si>
  <si>
    <t xml:space="preserve"> The course starts with a 5 km swim in the Knysna Estuary, followed by a 174 km cycle through coastal, mountain and semi-desert scenery.</t>
  </si>
  <si>
    <t xml:space="preserve"> That is then  finished by a 50 km run through plantations and the Knysna forest. </t>
  </si>
  <si>
    <t>KNYSNA EXTREME TRIATHLON - SUDAFRICA - 23/11/2023</t>
  </si>
  <si>
    <t>Knysna</t>
  </si>
  <si>
    <t>3 X FULL</t>
  </si>
</sst>
</file>

<file path=xl/styles.xml><?xml version="1.0" encoding="utf-8"?>
<styleSheet xmlns="http://schemas.openxmlformats.org/spreadsheetml/2006/main">
  <numFmts count="1">
    <numFmt numFmtId="164" formatCode="dd/mm/yy;@"/>
  </numFmts>
  <fonts count="7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u/>
      <sz val="11"/>
      <color theme="10"/>
      <name val="Calibri"/>
      <family val="2"/>
    </font>
    <font>
      <b/>
      <sz val="12.1"/>
      <color rgb="FFFFFFFF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12"/>
      <color rgb="FF000080"/>
      <name val="Verdana"/>
      <family val="2"/>
    </font>
    <font>
      <b/>
      <sz val="10"/>
      <color rgb="FF000080"/>
      <name val="Verdana"/>
      <family val="2"/>
    </font>
    <font>
      <b/>
      <sz val="10"/>
      <color rgb="FFFFFFFF"/>
      <name val="Verdana"/>
      <family val="2"/>
    </font>
    <font>
      <sz val="7.5"/>
      <color rgb="FFF40606"/>
      <name val="Verdana"/>
      <family val="2"/>
    </font>
    <font>
      <sz val="7.5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.5"/>
      <color theme="0"/>
      <name val="Verdana"/>
      <family val="2"/>
    </font>
    <font>
      <u/>
      <sz val="11"/>
      <color theme="0"/>
      <name val="Calibri"/>
      <family val="2"/>
    </font>
    <font>
      <b/>
      <sz val="7.5"/>
      <color rgb="FF808080"/>
      <name val="Verdana"/>
      <family val="2"/>
    </font>
    <font>
      <sz val="10"/>
      <color theme="1"/>
      <name val="Verdan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B050"/>
      <name val="Calibri"/>
      <family val="2"/>
    </font>
    <font>
      <b/>
      <sz val="8"/>
      <color rgb="FF00B050"/>
      <name val="Calibri"/>
      <family val="2"/>
    </font>
    <font>
      <b/>
      <sz val="12.1"/>
      <color rgb="FFFFFFF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rgb="FFFF0000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u/>
      <sz val="8"/>
      <color theme="3"/>
      <name val="Calibri"/>
      <family val="2"/>
    </font>
    <font>
      <b/>
      <sz val="8"/>
      <color rgb="FFFF0000"/>
      <name val="Calibri"/>
      <family val="2"/>
    </font>
    <font>
      <b/>
      <sz val="10"/>
      <color rgb="FF1D2228"/>
      <name val="Arial"/>
      <family val="2"/>
    </font>
    <font>
      <sz val="12"/>
      <color rgb="FF000080"/>
      <name val="Calibri"/>
      <family val="2"/>
      <scheme val="minor"/>
    </font>
    <font>
      <sz val="9"/>
      <color theme="1"/>
      <name val="Titillium Web"/>
    </font>
    <font>
      <b/>
      <sz val="18"/>
      <color theme="1"/>
      <name val="Calibri"/>
      <family val="2"/>
      <scheme val="minor"/>
    </font>
    <font>
      <b/>
      <sz val="16"/>
      <color theme="1"/>
      <name val="Arial Unicode MS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tillium Web"/>
    </font>
    <font>
      <sz val="11"/>
      <color theme="1"/>
      <name val="Titillium Web"/>
    </font>
    <font>
      <sz val="13"/>
      <color rgb="FF000000"/>
      <name val="Titillium Web"/>
    </font>
    <font>
      <sz val="11"/>
      <color rgb="FF000000"/>
      <name val="Calibri"/>
      <family val="2"/>
      <scheme val="minor"/>
    </font>
    <font>
      <sz val="24.2"/>
      <color theme="1"/>
      <name val="Titillium Web"/>
    </font>
    <font>
      <b/>
      <sz val="12"/>
      <color theme="1"/>
      <name val="Titillium Web"/>
    </font>
    <font>
      <b/>
      <sz val="14"/>
      <color rgb="FFDC0025"/>
      <name val="Titillium Web"/>
    </font>
    <font>
      <sz val="12"/>
      <color rgb="FF232323"/>
      <name val="Titillium Web"/>
    </font>
    <font>
      <b/>
      <sz val="18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Titillium Web"/>
    </font>
    <font>
      <sz val="12"/>
      <name val="Calibri"/>
      <family val="2"/>
      <scheme val="minor"/>
    </font>
    <font>
      <b/>
      <sz val="23"/>
      <name val="Book Antiqua"/>
      <family val="1"/>
    </font>
    <font>
      <b/>
      <sz val="24"/>
      <color theme="1"/>
      <name val="Calibri"/>
      <family val="2"/>
      <scheme val="minor"/>
    </font>
    <font>
      <sz val="11"/>
      <color rgb="FF000000"/>
      <name val="Wfont_009312_907f47d2205a4f7bbe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3057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12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3366CC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E0E0E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2" fillId="0" borderId="0"/>
  </cellStyleXfs>
  <cellXfs count="2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6" fillId="4" borderId="0" xfId="0" applyFont="1" applyFill="1" applyAlignment="1">
      <alignment horizontal="right" wrapText="1"/>
    </xf>
    <xf numFmtId="0" fontId="8" fillId="4" borderId="0" xfId="1" applyFill="1" applyAlignment="1" applyProtection="1">
      <alignment horizontal="left" wrapText="1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right" wrapText="1"/>
    </xf>
    <xf numFmtId="0" fontId="11" fillId="4" borderId="2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13" fillId="4" borderId="0" xfId="0" applyFont="1" applyFill="1" applyAlignment="1">
      <alignment wrapText="1"/>
    </xf>
    <xf numFmtId="14" fontId="13" fillId="4" borderId="0" xfId="0" applyNumberFormat="1" applyFont="1" applyFill="1" applyAlignment="1">
      <alignment wrapText="1"/>
    </xf>
    <xf numFmtId="0" fontId="9" fillId="6" borderId="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right" wrapText="1"/>
    </xf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right" wrapText="1"/>
    </xf>
    <xf numFmtId="0" fontId="16" fillId="0" borderId="0" xfId="0" applyFont="1"/>
    <xf numFmtId="0" fontId="0" fillId="0" borderId="0" xfId="0" applyAlignment="1"/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7" fillId="8" borderId="1" xfId="1" applyFont="1" applyFill="1" applyBorder="1" applyAlignment="1" applyProtection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1" applyFont="1" applyFill="1" applyBorder="1" applyAlignment="1" applyProtection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2" fillId="3" borderId="3" xfId="1" applyFont="1" applyFill="1" applyBorder="1" applyAlignment="1" applyProtection="1">
      <alignment horizontal="center" vertical="center" wrapText="1"/>
    </xf>
    <xf numFmtId="0" fontId="0" fillId="7" borderId="1" xfId="0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left" wrapText="1"/>
    </xf>
    <xf numFmtId="0" fontId="8" fillId="9" borderId="0" xfId="1" applyFill="1" applyAlignment="1" applyProtection="1">
      <alignment horizontal="left" wrapText="1"/>
    </xf>
    <xf numFmtId="0" fontId="21" fillId="3" borderId="3" xfId="0" applyFont="1" applyFill="1" applyBorder="1" applyAlignment="1">
      <alignment horizontal="center" vertical="center" wrapText="1"/>
    </xf>
    <xf numFmtId="0" fontId="22" fillId="3" borderId="3" xfId="1" applyFont="1" applyFill="1" applyBorder="1" applyAlignment="1" applyProtection="1">
      <alignment horizontal="center" vertical="center" wrapText="1"/>
    </xf>
    <xf numFmtId="0" fontId="0" fillId="4" borderId="0" xfId="0" applyFill="1"/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8" borderId="1" xfId="0" applyFont="1" applyFill="1" applyBorder="1" applyAlignment="1">
      <alignment horizontal="center" wrapText="1"/>
    </xf>
    <xf numFmtId="0" fontId="17" fillId="8" borderId="1" xfId="1" applyFont="1" applyFill="1" applyBorder="1" applyAlignment="1" applyProtection="1">
      <alignment horizontal="left" wrapText="1"/>
    </xf>
    <xf numFmtId="0" fontId="1" fillId="8" borderId="1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wrapText="1"/>
    </xf>
    <xf numFmtId="0" fontId="26" fillId="4" borderId="2" xfId="0" applyFont="1" applyFill="1" applyBorder="1" applyAlignment="1">
      <alignment horizontal="center" wrapText="1"/>
    </xf>
    <xf numFmtId="0" fontId="27" fillId="4" borderId="2" xfId="1" applyFont="1" applyFill="1" applyBorder="1" applyAlignment="1" applyProtection="1">
      <alignment horizontal="left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7" fillId="4" borderId="2" xfId="1" applyFont="1" applyFill="1" applyBorder="1" applyAlignment="1" applyProtection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3" fillId="0" borderId="11" xfId="0" applyFont="1" applyBorder="1" applyAlignment="1">
      <alignment horizontal="left" vertical="center"/>
    </xf>
    <xf numFmtId="0" fontId="3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22" fontId="2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32" fillId="7" borderId="15" xfId="0" applyNumberFormat="1" applyFont="1" applyFill="1" applyBorder="1" applyAlignment="1">
      <alignment horizontal="center" vertical="center"/>
    </xf>
    <xf numFmtId="164" fontId="32" fillId="7" borderId="0" xfId="0" applyNumberFormat="1" applyFont="1" applyFill="1" applyBorder="1" applyAlignment="1">
      <alignment horizontal="center" vertical="center"/>
    </xf>
    <xf numFmtId="0" fontId="0" fillId="10" borderId="0" xfId="0" applyFill="1"/>
    <xf numFmtId="0" fontId="33" fillId="11" borderId="16" xfId="0" applyFont="1" applyFill="1" applyBorder="1" applyAlignment="1">
      <alignment horizontal="center" vertical="center"/>
    </xf>
    <xf numFmtId="0" fontId="34" fillId="12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7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3" fillId="10" borderId="18" xfId="0" applyFont="1" applyFill="1" applyBorder="1" applyAlignment="1">
      <alignment horizontal="center" vertical="center"/>
    </xf>
    <xf numFmtId="0" fontId="44" fillId="11" borderId="16" xfId="0" applyFont="1" applyFill="1" applyBorder="1" applyAlignment="1">
      <alignment horizontal="center" vertical="center"/>
    </xf>
    <xf numFmtId="0" fontId="36" fillId="10" borderId="18" xfId="0" applyFont="1" applyFill="1" applyBorder="1" applyAlignment="1">
      <alignment horizontal="center" vertical="center" wrapText="1"/>
    </xf>
    <xf numFmtId="0" fontId="43" fillId="10" borderId="18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0" fontId="45" fillId="0" borderId="0" xfId="0" applyFont="1"/>
    <xf numFmtId="0" fontId="0" fillId="4" borderId="4" xfId="0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9" fillId="4" borderId="4" xfId="1" applyFont="1" applyFill="1" applyBorder="1" applyAlignment="1" applyProtection="1">
      <alignment horizontal="left" vertical="center" wrapText="1"/>
    </xf>
    <xf numFmtId="0" fontId="28" fillId="0" borderId="4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9" fillId="8" borderId="1" xfId="1" applyFont="1" applyFill="1" applyBorder="1" applyAlignment="1" applyProtection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vertical="center" wrapText="1"/>
    </xf>
    <xf numFmtId="0" fontId="46" fillId="4" borderId="5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21" fontId="47" fillId="0" borderId="0" xfId="0" applyNumberFormat="1" applyFont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1" fontId="47" fillId="0" borderId="1" xfId="0" applyNumberFormat="1" applyFon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0" fillId="0" borderId="1" xfId="0" applyFont="1" applyBorder="1" applyAlignment="1">
      <alignment horizontal="center" vertical="center"/>
    </xf>
    <xf numFmtId="0" fontId="51" fillId="0" borderId="1" xfId="0" applyFont="1" applyBorder="1"/>
    <xf numFmtId="0" fontId="20" fillId="1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center"/>
    </xf>
    <xf numFmtId="0" fontId="20" fillId="10" borderId="21" xfId="0" applyFont="1" applyFill="1" applyBorder="1" applyAlignment="1">
      <alignment horizontal="center" vertical="center" wrapText="1"/>
    </xf>
    <xf numFmtId="0" fontId="20" fillId="10" borderId="22" xfId="0" applyFont="1" applyFill="1" applyBorder="1" applyAlignment="1">
      <alignment horizontal="center" vertical="center" wrapText="1"/>
    </xf>
    <xf numFmtId="0" fontId="20" fillId="1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51" fillId="0" borderId="28" xfId="0" applyFont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51" fillId="7" borderId="25" xfId="0" applyFont="1" applyFill="1" applyBorder="1" applyAlignment="1">
      <alignment horizontal="center" vertical="center"/>
    </xf>
    <xf numFmtId="0" fontId="55" fillId="7" borderId="2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4" borderId="1" xfId="1" applyFon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21" fontId="0" fillId="0" borderId="1" xfId="0" applyNumberFormat="1" applyFont="1" applyBorder="1" applyAlignment="1">
      <alignment horizontal="center" vertical="center"/>
    </xf>
    <xf numFmtId="21" fontId="0" fillId="4" borderId="1" xfId="0" applyNumberFormat="1" applyFont="1" applyFill="1" applyBorder="1" applyAlignment="1">
      <alignment horizontal="center" vertical="center" wrapText="1"/>
    </xf>
    <xf numFmtId="21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0" fillId="8" borderId="25" xfId="0" applyFont="1" applyFill="1" applyBorder="1" applyAlignment="1">
      <alignment horizontal="center" vertical="center"/>
    </xf>
    <xf numFmtId="0" fontId="51" fillId="8" borderId="1" xfId="0" applyFont="1" applyFill="1" applyBorder="1" applyAlignment="1">
      <alignment horizontal="left" vertical="center"/>
    </xf>
    <xf numFmtId="0" fontId="51" fillId="8" borderId="1" xfId="0" applyFont="1" applyFill="1" applyBorder="1" applyAlignment="1">
      <alignment horizontal="center" vertical="center"/>
    </xf>
    <xf numFmtId="0" fontId="51" fillId="8" borderId="27" xfId="0" applyFont="1" applyFill="1" applyBorder="1" applyAlignment="1">
      <alignment horizontal="left" vertical="center"/>
    </xf>
    <xf numFmtId="0" fontId="51" fillId="8" borderId="27" xfId="0" applyFont="1" applyFill="1" applyBorder="1" applyAlignment="1">
      <alignment horizontal="center" vertical="center"/>
    </xf>
    <xf numFmtId="0" fontId="50" fillId="8" borderId="28" xfId="0" applyFont="1" applyFill="1" applyBorder="1" applyAlignment="1">
      <alignment horizontal="center" vertical="center"/>
    </xf>
    <xf numFmtId="21" fontId="58" fillId="4" borderId="0" xfId="0" applyNumberFormat="1" applyFont="1" applyFill="1" applyAlignment="1">
      <alignment vertical="center" wrapText="1"/>
    </xf>
    <xf numFmtId="21" fontId="58" fillId="4" borderId="29" xfId="0" applyNumberFormat="1" applyFont="1" applyFill="1" applyBorder="1" applyAlignment="1">
      <alignment vertical="center" wrapText="1"/>
    </xf>
    <xf numFmtId="0" fontId="58" fillId="4" borderId="0" xfId="0" applyFont="1" applyFill="1" applyAlignment="1">
      <alignment vertical="center" wrapText="1"/>
    </xf>
    <xf numFmtId="0" fontId="60" fillId="4" borderId="0" xfId="0" applyFont="1" applyFill="1" applyAlignment="1">
      <alignment vertical="center" wrapText="1"/>
    </xf>
    <xf numFmtId="0" fontId="61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62" fillId="4" borderId="0" xfId="0" applyFont="1" applyFill="1" applyAlignment="1">
      <alignment vertical="center" wrapText="1"/>
    </xf>
    <xf numFmtId="0" fontId="63" fillId="4" borderId="0" xfId="0" applyFont="1" applyFill="1" applyAlignment="1">
      <alignment vertical="center" wrapText="1"/>
    </xf>
    <xf numFmtId="0" fontId="64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9" fillId="4" borderId="1" xfId="0" applyFont="1" applyFill="1" applyBorder="1" applyAlignment="1">
      <alignment horizontal="center" vertical="center" wrapText="1"/>
    </xf>
    <xf numFmtId="21" fontId="59" fillId="4" borderId="1" xfId="0" applyNumberFormat="1" applyFont="1" applyFill="1" applyBorder="1" applyAlignment="1">
      <alignment horizontal="center" vertical="center" wrapText="1"/>
    </xf>
    <xf numFmtId="0" fontId="51" fillId="8" borderId="2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1" fontId="56" fillId="4" borderId="1" xfId="0" applyNumberFormat="1" applyFont="1" applyFill="1" applyBorder="1" applyAlignment="1">
      <alignment horizontal="center" vertical="center" wrapText="1"/>
    </xf>
    <xf numFmtId="0" fontId="55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50" fillId="7" borderId="1" xfId="0" applyFont="1" applyFill="1" applyBorder="1" applyAlignment="1">
      <alignment horizontal="center" vertical="center"/>
    </xf>
    <xf numFmtId="0" fontId="51" fillId="8" borderId="26" xfId="0" applyFont="1" applyFill="1" applyBorder="1" applyAlignment="1">
      <alignment horizontal="center" vertical="center"/>
    </xf>
    <xf numFmtId="0" fontId="5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66" fillId="4" borderId="29" xfId="0" applyFont="1" applyFill="1" applyBorder="1" applyAlignment="1">
      <alignment horizontal="right" vertical="center" wrapText="1"/>
    </xf>
    <xf numFmtId="0" fontId="56" fillId="4" borderId="29" xfId="0" applyFont="1" applyFill="1" applyBorder="1" applyAlignment="1">
      <alignment horizontal="left" vertical="center" wrapText="1"/>
    </xf>
    <xf numFmtId="0" fontId="56" fillId="4" borderId="29" xfId="0" applyFont="1" applyFill="1" applyBorder="1" applyAlignment="1">
      <alignment horizontal="right" vertical="center" wrapText="1"/>
    </xf>
    <xf numFmtId="21" fontId="59" fillId="0" borderId="1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0" fillId="7" borderId="25" xfId="0" applyFont="1" applyFill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14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right" wrapText="1"/>
    </xf>
    <xf numFmtId="0" fontId="40" fillId="0" borderId="20" xfId="0" applyFont="1" applyBorder="1" applyAlignment="1">
      <alignment horizontal="right" wrapText="1"/>
    </xf>
    <xf numFmtId="0" fontId="40" fillId="0" borderId="11" xfId="0" applyFont="1" applyBorder="1" applyAlignment="1">
      <alignment horizontal="right" wrapText="1"/>
    </xf>
    <xf numFmtId="0" fontId="12" fillId="4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2" fillId="3" borderId="3" xfId="1" applyFont="1" applyFill="1" applyBorder="1" applyAlignment="1" applyProtection="1">
      <alignment horizontal="center" vertical="center" wrapText="1"/>
    </xf>
    <xf numFmtId="0" fontId="22" fillId="3" borderId="5" xfId="1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22" fillId="3" borderId="7" xfId="1" applyFont="1" applyFill="1" applyBorder="1" applyAlignment="1" applyProtection="1">
      <alignment horizontal="center" vertical="center" wrapText="1"/>
    </xf>
    <xf numFmtId="0" fontId="22" fillId="3" borderId="9" xfId="1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4" borderId="0" xfId="0" applyFill="1" applyAlignment="1">
      <alignment horizontal="left" vertical="center" wrapText="1"/>
    </xf>
    <xf numFmtId="0" fontId="58" fillId="4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0" fillId="4" borderId="0" xfId="0" applyFill="1" applyAlignment="1">
      <alignment horizontal="left" vertical="center" wrapText="1" indent="2"/>
    </xf>
    <xf numFmtId="0" fontId="6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24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wrapText="1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right" wrapText="1"/>
    </xf>
    <xf numFmtId="0" fontId="6" fillId="9" borderId="0" xfId="0" applyFont="1" applyFill="1" applyAlignment="1">
      <alignment horizontal="right" wrapText="1"/>
    </xf>
    <xf numFmtId="0" fontId="6" fillId="9" borderId="0" xfId="0" applyFont="1" applyFill="1" applyAlignment="1">
      <alignment horizontal="left" wrapText="1"/>
    </xf>
    <xf numFmtId="0" fontId="23" fillId="9" borderId="0" xfId="0" applyFont="1" applyFill="1" applyAlignment="1">
      <alignment horizontal="right" wrapText="1"/>
    </xf>
    <xf numFmtId="0" fontId="7" fillId="9" borderId="0" xfId="0" applyFont="1" applyFill="1" applyAlignment="1">
      <alignment horizontal="right" wrapText="1"/>
    </xf>
    <xf numFmtId="0" fontId="6" fillId="9" borderId="0" xfId="0" applyFont="1" applyFill="1" applyAlignment="1">
      <alignment horizontal="center" wrapText="1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7" fillId="0" borderId="1" xfId="0" applyFont="1" applyBorder="1" applyAlignment="1">
      <alignment horizontal="left" vertical="center"/>
    </xf>
    <xf numFmtId="0" fontId="6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/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34</xdr:row>
      <xdr:rowOff>114300</xdr:rowOff>
    </xdr:to>
    <xdr:sp macro="" textlink="">
      <xdr:nvSpPr>
        <xdr:cNvPr id="2" name="AutoShape 1" descr="Italia"/>
        <xdr:cNvSpPr>
          <a:spLocks noChangeAspect="1" noChangeArrowheads="1"/>
        </xdr:cNvSpPr>
      </xdr:nvSpPr>
      <xdr:spPr bwMode="auto">
        <a:xfrm>
          <a:off x="4819650" y="2500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457200</xdr:colOff>
      <xdr:row>17</xdr:row>
      <xdr:rowOff>38100</xdr:rowOff>
    </xdr:to>
    <xdr:sp macro="" textlink="">
      <xdr:nvSpPr>
        <xdr:cNvPr id="6146" name="AutoShape 2" descr="IT"/>
        <xdr:cNvSpPr>
          <a:spLocks noChangeAspect="1" noChangeArrowheads="1"/>
        </xdr:cNvSpPr>
      </xdr:nvSpPr>
      <xdr:spPr bwMode="auto">
        <a:xfrm>
          <a:off x="0" y="5181600"/>
          <a:ext cx="457200" cy="4572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</xdr:row>
      <xdr:rowOff>0</xdr:rowOff>
    </xdr:from>
    <xdr:to>
      <xdr:col>15</xdr:col>
      <xdr:colOff>304800</xdr:colOff>
      <xdr:row>7</xdr:row>
      <xdr:rowOff>114300</xdr:rowOff>
    </xdr:to>
    <xdr:sp macro="" textlink="">
      <xdr:nvSpPr>
        <xdr:cNvPr id="5121" name="AutoShape 1" descr="IT"/>
        <xdr:cNvSpPr>
          <a:spLocks noChangeAspect="1" noChangeArrowheads="1"/>
        </xdr:cNvSpPr>
      </xdr:nvSpPr>
      <xdr:spPr bwMode="auto">
        <a:xfrm>
          <a:off x="1828800" y="7905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114300</xdr:rowOff>
    </xdr:to>
    <xdr:sp macro="" textlink="">
      <xdr:nvSpPr>
        <xdr:cNvPr id="1025" name="AutoShape 1" descr="IT"/>
        <xdr:cNvSpPr>
          <a:spLocks noChangeAspect="1" noChangeArrowheads="1"/>
        </xdr:cNvSpPr>
      </xdr:nvSpPr>
      <xdr:spPr bwMode="auto">
        <a:xfrm>
          <a:off x="1828800" y="1085850"/>
          <a:ext cx="304800" cy="304800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457200</xdr:colOff>
      <xdr:row>11</xdr:row>
      <xdr:rowOff>76200</xdr:rowOff>
    </xdr:to>
    <xdr:sp macro="" textlink="">
      <xdr:nvSpPr>
        <xdr:cNvPr id="7170" name="AutoShape 2" descr="IT"/>
        <xdr:cNvSpPr>
          <a:spLocks noChangeAspect="1" noChangeArrowheads="1"/>
        </xdr:cNvSpPr>
      </xdr:nvSpPr>
      <xdr:spPr bwMode="auto">
        <a:xfrm>
          <a:off x="0" y="9725025"/>
          <a:ext cx="457200" cy="457200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95250</xdr:colOff>
      <xdr:row>2</xdr:row>
      <xdr:rowOff>95250</xdr:rowOff>
    </xdr:to>
    <xdr:pic>
      <xdr:nvPicPr>
        <xdr:cNvPr id="7171" name="Picture 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5248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95250</xdr:colOff>
      <xdr:row>2</xdr:row>
      <xdr:rowOff>95250</xdr:rowOff>
    </xdr:to>
    <xdr:pic>
      <xdr:nvPicPr>
        <xdr:cNvPr id="7172" name="Picture 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677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95250</xdr:colOff>
      <xdr:row>2</xdr:row>
      <xdr:rowOff>95250</xdr:rowOff>
    </xdr:to>
    <xdr:pic>
      <xdr:nvPicPr>
        <xdr:cNvPr id="7173" name="Picture 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8362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95250</xdr:colOff>
      <xdr:row>2</xdr:row>
      <xdr:rowOff>95250</xdr:rowOff>
    </xdr:to>
    <xdr:pic>
      <xdr:nvPicPr>
        <xdr:cNvPr id="7174" name="Picture 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1033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75" name="Picture 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11982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76" name="Picture 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1357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77" name="Picture 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15163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78" name="Picture 1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17135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79" name="Picture 1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0250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80" name="Picture 1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184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81" name="Picture 1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502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82" name="Picture 1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6993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83" name="Picture 1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8898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84" name="Picture 1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482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85" name="Picture 1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6414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86" name="Picture 1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800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87" name="Picture 1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9595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88" name="Picture 2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41186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89" name="Picture 2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43472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95250</xdr:colOff>
      <xdr:row>4</xdr:row>
      <xdr:rowOff>95250</xdr:rowOff>
    </xdr:to>
    <xdr:pic>
      <xdr:nvPicPr>
        <xdr:cNvPr id="7190" name="Picture 2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45443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73" name="Picture 10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32762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74" name="Picture 10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35943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75" name="Picture 10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37534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76" name="Picture 10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3969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77" name="Picture 10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41668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78" name="Picture 11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43763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79" name="Picture 11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47326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80" name="Picture 11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48850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81" name="Picture 11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5044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82" name="Picture 11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5241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83" name="Picture 11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54003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84" name="Picture 11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55593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85" name="Picture 11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58708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86" name="Picture 11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60299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87" name="Picture 11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6188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88" name="Picture 12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63861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89" name="Picture 12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6545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90" name="Picture 12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66976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91" name="Picture 12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69071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92" name="Picture 12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72062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93" name="Picture 12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7365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94" name="Picture 12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7524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95" name="Picture 12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77339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96" name="Picture 12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78863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97" name="Picture 12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82168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98" name="Picture 13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84330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299" name="Picture 13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85854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6</xdr:row>
      <xdr:rowOff>95250</xdr:rowOff>
    </xdr:to>
    <xdr:pic>
      <xdr:nvPicPr>
        <xdr:cNvPr id="7300" name="Picture 13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878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8</xdr:row>
      <xdr:rowOff>95250</xdr:rowOff>
    </xdr:to>
    <xdr:pic>
      <xdr:nvPicPr>
        <xdr:cNvPr id="7301" name="Picture 13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89474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95250</xdr:colOff>
      <xdr:row>8</xdr:row>
      <xdr:rowOff>95250</xdr:rowOff>
    </xdr:to>
    <xdr:pic>
      <xdr:nvPicPr>
        <xdr:cNvPr id="7302" name="Picture 13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292655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95250</xdr:colOff>
      <xdr:row>60</xdr:row>
      <xdr:rowOff>95250</xdr:rowOff>
    </xdr:to>
    <xdr:pic>
      <xdr:nvPicPr>
        <xdr:cNvPr id="7321" name="Picture 153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3388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95250</xdr:colOff>
      <xdr:row>60</xdr:row>
      <xdr:rowOff>95250</xdr:rowOff>
    </xdr:to>
    <xdr:pic>
      <xdr:nvPicPr>
        <xdr:cNvPr id="7322" name="Picture 154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3548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95250</xdr:colOff>
      <xdr:row>60</xdr:row>
      <xdr:rowOff>95250</xdr:rowOff>
    </xdr:to>
    <xdr:pic>
      <xdr:nvPicPr>
        <xdr:cNvPr id="7323" name="Picture 155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3897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95250</xdr:colOff>
      <xdr:row>60</xdr:row>
      <xdr:rowOff>95250</xdr:rowOff>
    </xdr:to>
    <xdr:pic>
      <xdr:nvPicPr>
        <xdr:cNvPr id="7324" name="Picture 156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42157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95250</xdr:colOff>
      <xdr:row>60</xdr:row>
      <xdr:rowOff>95250</xdr:rowOff>
    </xdr:to>
    <xdr:pic>
      <xdr:nvPicPr>
        <xdr:cNvPr id="7325" name="Picture 157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43747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95250</xdr:colOff>
      <xdr:row>60</xdr:row>
      <xdr:rowOff>95250</xdr:rowOff>
    </xdr:to>
    <xdr:pic>
      <xdr:nvPicPr>
        <xdr:cNvPr id="7326" name="Picture 158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4731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95250</xdr:colOff>
      <xdr:row>60</xdr:row>
      <xdr:rowOff>95250</xdr:rowOff>
    </xdr:to>
    <xdr:pic>
      <xdr:nvPicPr>
        <xdr:cNvPr id="7327" name="Picture 159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49215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95250</xdr:colOff>
      <xdr:row>60</xdr:row>
      <xdr:rowOff>95250</xdr:rowOff>
    </xdr:to>
    <xdr:pic>
      <xdr:nvPicPr>
        <xdr:cNvPr id="7328" name="Picture 160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51186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95250</xdr:colOff>
      <xdr:row>60</xdr:row>
      <xdr:rowOff>95250</xdr:rowOff>
    </xdr:to>
    <xdr:pic>
      <xdr:nvPicPr>
        <xdr:cNvPr id="7329" name="Picture 161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5277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95250</xdr:colOff>
      <xdr:row>60</xdr:row>
      <xdr:rowOff>95250</xdr:rowOff>
    </xdr:to>
    <xdr:pic>
      <xdr:nvPicPr>
        <xdr:cNvPr id="7330" name="Picture 162" descr="Gara valida per il r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354558600"/>
          <a:ext cx="95250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risultati.fitri.it/RisTAtleta.asp?Anno=2023&amp;CodAna=84493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risultati.fitri.it/RisTAtleta.asp?Anno=2023&amp;CodAna=109519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isultati.fitri.it/RisTAtleta.asp?Anno=2023&amp;CodAna=124476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risultati.fitri.it/RisTAtleta.asp?Anno=2023&amp;CodAna=12657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risultati.fitri.it/RisTAtleta.asp?Anno=2023&amp;CodAna=109519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risultati.fitri.it/RisTAtleta.asp?Anno=2023&amp;CodAna=100051" TargetMode="External"/><Relationship Id="rId7" Type="http://schemas.openxmlformats.org/officeDocument/2006/relationships/hyperlink" Target="http://risultati.fitri.it/RisTAtleta.asp?Anno=2023&amp;CodAna=89016" TargetMode="External"/><Relationship Id="rId2" Type="http://schemas.openxmlformats.org/officeDocument/2006/relationships/hyperlink" Target="http://risultati.fitri.it/RisTAtleta.asp?Pag=3&amp;Anno=2023&amp;Cognome=LANAT&#192;&amp;Nome=LUCA" TargetMode="External"/><Relationship Id="rId1" Type="http://schemas.openxmlformats.org/officeDocument/2006/relationships/hyperlink" Target="http://risultati.fitri.it/RisTAtleta.asp?Anno=2023&amp;CodAna=72861" TargetMode="External"/><Relationship Id="rId6" Type="http://schemas.openxmlformats.org/officeDocument/2006/relationships/hyperlink" Target="http://risultati.fitri.it/RisTAtleta.asp?Anno=2023&amp;CodAna=96225" TargetMode="External"/><Relationship Id="rId5" Type="http://schemas.openxmlformats.org/officeDocument/2006/relationships/hyperlink" Target="http://risultati.fitri.it/RisTAtleta.asp?Anno=2023&amp;CodAna=106719" TargetMode="External"/><Relationship Id="rId4" Type="http://schemas.openxmlformats.org/officeDocument/2006/relationships/hyperlink" Target="http://risultati.fitri.it/RisTAtleta.asp?Anno=2023&amp;CodAna=87889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risultati.fitri.it/RisTAtleta.asp?Anno=2023&amp;CodAna=121072" TargetMode="External"/><Relationship Id="rId2" Type="http://schemas.openxmlformats.org/officeDocument/2006/relationships/hyperlink" Target="http://risultati.fitri.it/RisTAtleta.asp?Anno=2023&amp;CodAna=118363" TargetMode="External"/><Relationship Id="rId1" Type="http://schemas.openxmlformats.org/officeDocument/2006/relationships/hyperlink" Target="http://risultati.fitri.it/RisTAtleta.asp?Anno=2023&amp;CodAna=30837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://risultati.fitri.it/RisTAtleta.asp?Anno=2023&amp;CodAna=90819" TargetMode="External"/><Relationship Id="rId1" Type="http://schemas.openxmlformats.org/officeDocument/2006/relationships/hyperlink" Target="http://risultati.fitri.it/RisTAtleta.asp?Anno=2023&amp;CodAna=86641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risultati.fitri.it/RisTAtleta.asp?Anno=2023&amp;CodAna=30837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://risultati.fitri.it/Classifiche.asp?Anno=2023&amp;Cod=W09740" TargetMode="External"/><Relationship Id="rId13" Type="http://schemas.openxmlformats.org/officeDocument/2006/relationships/hyperlink" Target="http://risultati.fitri.it/Classifiche.asp?Anno=2023&amp;Cod=W09790" TargetMode="External"/><Relationship Id="rId18" Type="http://schemas.openxmlformats.org/officeDocument/2006/relationships/hyperlink" Target="http://risultati.fitri.it/Classifiche.asp?Anno=2023&amp;Cod=W09740" TargetMode="External"/><Relationship Id="rId3" Type="http://schemas.openxmlformats.org/officeDocument/2006/relationships/hyperlink" Target="http://risultati.fitri.it/Classifiche.asp?Anno=2023&amp;Cod=W09817" TargetMode="External"/><Relationship Id="rId21" Type="http://schemas.openxmlformats.org/officeDocument/2006/relationships/drawing" Target="../drawings/drawing5.xml"/><Relationship Id="rId7" Type="http://schemas.openxmlformats.org/officeDocument/2006/relationships/hyperlink" Target="http://risultati.fitri.it/Classifiche.asp?Anno=2023&amp;Cod=W09740" TargetMode="External"/><Relationship Id="rId12" Type="http://schemas.openxmlformats.org/officeDocument/2006/relationships/hyperlink" Target="http://risultati.fitri.it/Classifiche.asp?Anno=2023&amp;Cod=W09876" TargetMode="External"/><Relationship Id="rId17" Type="http://schemas.openxmlformats.org/officeDocument/2006/relationships/hyperlink" Target="http://risultati.fitri.it/Classifiche.asp?Anno=2023&amp;Cod=W09740" TargetMode="External"/><Relationship Id="rId2" Type="http://schemas.openxmlformats.org/officeDocument/2006/relationships/hyperlink" Target="http://risultati.fitri.it/Classifiche.asp?Anno=2023&amp;Cod=W09740" TargetMode="External"/><Relationship Id="rId16" Type="http://schemas.openxmlformats.org/officeDocument/2006/relationships/hyperlink" Target="http://risultati.fitri.it/Classifiche.asp?Anno=2023&amp;Cod=W09845" TargetMode="External"/><Relationship Id="rId20" Type="http://schemas.openxmlformats.org/officeDocument/2006/relationships/hyperlink" Target="http://risultati.fitri.it/Classifiche.asp?Anno=2023&amp;Cod=W09740" TargetMode="External"/><Relationship Id="rId1" Type="http://schemas.openxmlformats.org/officeDocument/2006/relationships/hyperlink" Target="http://risultati.fitri.it/Classifiche.asp?Anno=2023&amp;Cod=W09740" TargetMode="External"/><Relationship Id="rId6" Type="http://schemas.openxmlformats.org/officeDocument/2006/relationships/hyperlink" Target="http://risultati.fitri.it/Classifiche.asp?Anno=2023&amp;Cod=W10101" TargetMode="External"/><Relationship Id="rId11" Type="http://schemas.openxmlformats.org/officeDocument/2006/relationships/hyperlink" Target="http://risultati.fitri.it/Classifiche.asp?Anno=2023&amp;Cod=W09974" TargetMode="External"/><Relationship Id="rId5" Type="http://schemas.openxmlformats.org/officeDocument/2006/relationships/hyperlink" Target="http://risultati.fitri.it/Classifiche.asp?Anno=2023&amp;Cod=W09868" TargetMode="External"/><Relationship Id="rId15" Type="http://schemas.openxmlformats.org/officeDocument/2006/relationships/hyperlink" Target="http://risultati.fitri.it/Classifiche.asp?Anno=2023&amp;Cod=W09740" TargetMode="External"/><Relationship Id="rId10" Type="http://schemas.openxmlformats.org/officeDocument/2006/relationships/hyperlink" Target="http://risultati.fitri.it/Classifiche.asp?Anno=2023&amp;Cod=W09941" TargetMode="External"/><Relationship Id="rId19" Type="http://schemas.openxmlformats.org/officeDocument/2006/relationships/hyperlink" Target="http://risultati.fitri.it/Classifiche.asp?Anno=2023&amp;Cod=W09740" TargetMode="External"/><Relationship Id="rId4" Type="http://schemas.openxmlformats.org/officeDocument/2006/relationships/hyperlink" Target="http://risultati.fitri.it/Classifiche.asp?Anno=2023&amp;Cod=W09845" TargetMode="External"/><Relationship Id="rId9" Type="http://schemas.openxmlformats.org/officeDocument/2006/relationships/hyperlink" Target="http://risultati.fitri.it/Classifiche.asp?Anno=2023&amp;Cod=W09740" TargetMode="External"/><Relationship Id="rId14" Type="http://schemas.openxmlformats.org/officeDocument/2006/relationships/hyperlink" Target="http://risultati.fitri.it/Classifiche.asp?Anno=2023&amp;Cod=W09740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risultati.fitri.it/RisTAtleta.asp?Anno=2023&amp;CodAna=8449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risultati.fitri.it/Individuale.asp?Anno=2023&amp;fcodice=W09748&amp;Ss=F&amp;ClAgo=I&amp;Cat=&amp;Sort=fTempo&amp;Desc=" TargetMode="External"/><Relationship Id="rId13" Type="http://schemas.openxmlformats.org/officeDocument/2006/relationships/hyperlink" Target="http://risultati.fitri.it/RisTAtleta.asp?Anno=2023&amp;CodAna=80896" TargetMode="External"/><Relationship Id="rId18" Type="http://schemas.openxmlformats.org/officeDocument/2006/relationships/hyperlink" Target="http://risultati.fitri.it/RisTAtleta.asp?Anno=2023&amp;CodAna=86641" TargetMode="External"/><Relationship Id="rId3" Type="http://schemas.openxmlformats.org/officeDocument/2006/relationships/hyperlink" Target="http://risultati.fitri.it/Individuale.asp?Anno=2023&amp;fcodice=W09748&amp;Ss=F&amp;ClAgo=I&amp;Cat=&amp;Sort=fTFraz1&amp;Desc=" TargetMode="External"/><Relationship Id="rId7" Type="http://schemas.openxmlformats.org/officeDocument/2006/relationships/hyperlink" Target="http://risultati.fitri.it/Individuale.asp?Anno=2023&amp;fcodice=W09748&amp;Ss=F&amp;ClAgo=I&amp;Cat=&amp;Sort=NAZIONI.NomeRank&amp;Desc=" TargetMode="External"/><Relationship Id="rId12" Type="http://schemas.openxmlformats.org/officeDocument/2006/relationships/hyperlink" Target="http://risultati.fitri.it/Individuale.asp?Anno=2023&amp;fcodice=W09748&amp;Ss=F&amp;ClAgo=I&amp;Cat=&amp;Sort=fCat&amp;Desc=" TargetMode="External"/><Relationship Id="rId17" Type="http://schemas.openxmlformats.org/officeDocument/2006/relationships/hyperlink" Target="http://risultati.fitri.it/RisTAtleta.asp?Anno=2023&amp;CodAna=116106" TargetMode="External"/><Relationship Id="rId2" Type="http://schemas.openxmlformats.org/officeDocument/2006/relationships/hyperlink" Target="http://risultati.fitri.it/Individuale.asp?Anno=2023&amp;fcodice=W09748&amp;Ss=F&amp;ClAgo=I&amp;Cat=&amp;Sort=fTempo&amp;Desc=" TargetMode="External"/><Relationship Id="rId16" Type="http://schemas.openxmlformats.org/officeDocument/2006/relationships/hyperlink" Target="http://risultati.fitri.it/RisTAtleta.asp?Anno=2023&amp;CodAna=102164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risultati.fitri.it/Individuale.asp?Anno=2023&amp;fcodice=W09748&amp;Ss=F&amp;ClAgo=I&amp;Cat=&amp;Sort=NAZIONI.NomeRank&amp;Desc=" TargetMode="External"/><Relationship Id="rId6" Type="http://schemas.openxmlformats.org/officeDocument/2006/relationships/hyperlink" Target="http://risultati.fitri.it/Individuale.asp?Anno=2023&amp;fcodice=W09748&amp;Ss=F&amp;ClAgo=I&amp;Cat=&amp;Sort=fCat&amp;Desc=" TargetMode="External"/><Relationship Id="rId11" Type="http://schemas.openxmlformats.org/officeDocument/2006/relationships/hyperlink" Target="http://risultati.fitri.it/Individuale.asp?Anno=2023&amp;fcodice=W09748&amp;Ss=F&amp;ClAgo=I&amp;Cat=&amp;Sort=fTFraz3&amp;Desc=" TargetMode="External"/><Relationship Id="rId5" Type="http://schemas.openxmlformats.org/officeDocument/2006/relationships/hyperlink" Target="http://risultati.fitri.it/Individuale.asp?Anno=2023&amp;fcodice=W09748&amp;Ss=F&amp;ClAgo=I&amp;Cat=&amp;Sort=fTFraz3&amp;Desc=" TargetMode="External"/><Relationship Id="rId15" Type="http://schemas.openxmlformats.org/officeDocument/2006/relationships/hyperlink" Target="http://risultati.fitri.it/RisTAtleta.asp?Anno=2023&amp;CodAna=84945" TargetMode="External"/><Relationship Id="rId10" Type="http://schemas.openxmlformats.org/officeDocument/2006/relationships/hyperlink" Target="http://risultati.fitri.it/Individuale.asp?Anno=2023&amp;fcodice=W09748&amp;Ss=F&amp;ClAgo=I&amp;Cat=&amp;Sort=fTFraz2&amp;Desc=" TargetMode="External"/><Relationship Id="rId19" Type="http://schemas.openxmlformats.org/officeDocument/2006/relationships/hyperlink" Target="http://risultati.fitri.it/RisTAtleta.asp?Anno=2023&amp;CodAna=66462" TargetMode="External"/><Relationship Id="rId4" Type="http://schemas.openxmlformats.org/officeDocument/2006/relationships/hyperlink" Target="http://risultati.fitri.it/Individuale.asp?Anno=2023&amp;fcodice=W09748&amp;Ss=F&amp;ClAgo=I&amp;Cat=&amp;Sort=fTFraz2&amp;Desc=" TargetMode="External"/><Relationship Id="rId9" Type="http://schemas.openxmlformats.org/officeDocument/2006/relationships/hyperlink" Target="http://risultati.fitri.it/Individuale.asp?Anno=2023&amp;fcodice=W09748&amp;Ss=F&amp;ClAgo=I&amp;Cat=&amp;Sort=fTFraz1&amp;Desc=" TargetMode="External"/><Relationship Id="rId14" Type="http://schemas.openxmlformats.org/officeDocument/2006/relationships/hyperlink" Target="http://risultati.fitri.it/RisTAtleta.asp?Anno=2023&amp;CodAna=93206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/>
  </sheetViews>
  <sheetFormatPr defaultRowHeight="15"/>
  <cols>
    <col min="1" max="1" width="5" style="2" customWidth="1"/>
    <col min="2" max="2" width="11.140625" style="2" bestFit="1" customWidth="1"/>
    <col min="3" max="3" width="20.7109375" style="2" customWidth="1"/>
    <col min="4" max="4" width="7.7109375" style="2" bestFit="1" customWidth="1"/>
    <col min="5" max="5" width="13.28515625" style="2" customWidth="1"/>
    <col min="6" max="9" width="9.140625" style="2"/>
    <col min="10" max="10" width="7" customWidth="1"/>
    <col min="11" max="11" width="3.42578125" bestFit="1" customWidth="1"/>
    <col min="12" max="12" width="11.140625" bestFit="1" customWidth="1"/>
    <col min="13" max="13" width="20.42578125" bestFit="1" customWidth="1"/>
    <col min="15" max="15" width="12.28515625" customWidth="1"/>
    <col min="16" max="16" width="5.42578125" customWidth="1"/>
    <col min="17" max="17" width="6" customWidth="1"/>
    <col min="18" max="18" width="4.42578125" bestFit="1" customWidth="1"/>
  </cols>
  <sheetData>
    <row r="1" spans="1:19" ht="30" customHeight="1">
      <c r="A1" s="134" t="s">
        <v>436</v>
      </c>
      <c r="B1" s="135" t="s">
        <v>308</v>
      </c>
      <c r="C1" s="135" t="s">
        <v>309</v>
      </c>
      <c r="D1" s="135" t="s">
        <v>437</v>
      </c>
      <c r="E1" s="135" t="s">
        <v>438</v>
      </c>
      <c r="F1" s="135" t="s">
        <v>53</v>
      </c>
      <c r="G1" s="135" t="s">
        <v>439</v>
      </c>
      <c r="H1" s="135" t="s">
        <v>440</v>
      </c>
      <c r="I1" s="136" t="s">
        <v>518</v>
      </c>
      <c r="K1" s="195" t="s">
        <v>504</v>
      </c>
      <c r="L1" s="195"/>
      <c r="M1" s="195"/>
      <c r="N1" s="195"/>
      <c r="O1" s="195"/>
      <c r="P1" s="195"/>
      <c r="Q1" s="195"/>
      <c r="R1" s="195"/>
      <c r="S1" s="195"/>
    </row>
    <row r="2" spans="1:19" s="10" customFormat="1" ht="25.5">
      <c r="A2" s="146">
        <v>1</v>
      </c>
      <c r="B2" s="186" t="s">
        <v>586</v>
      </c>
      <c r="C2" s="186" t="s">
        <v>587</v>
      </c>
      <c r="D2" s="144" t="s">
        <v>588</v>
      </c>
      <c r="E2" s="144" t="s">
        <v>589</v>
      </c>
      <c r="F2" s="144" t="s">
        <v>32</v>
      </c>
      <c r="G2" s="144">
        <v>806</v>
      </c>
      <c r="H2" s="144">
        <v>2</v>
      </c>
      <c r="I2" s="194">
        <v>1</v>
      </c>
      <c r="K2" s="130" t="s">
        <v>436</v>
      </c>
      <c r="L2" s="130" t="s">
        <v>308</v>
      </c>
      <c r="M2" s="130" t="s">
        <v>309</v>
      </c>
      <c r="N2" s="130" t="s">
        <v>437</v>
      </c>
      <c r="O2" s="130" t="s">
        <v>438</v>
      </c>
      <c r="P2" s="130" t="s">
        <v>53</v>
      </c>
      <c r="Q2" s="130" t="s">
        <v>439</v>
      </c>
      <c r="R2" s="130" t="s">
        <v>440</v>
      </c>
      <c r="S2" s="130" t="s">
        <v>518</v>
      </c>
    </row>
    <row r="3" spans="1:19">
      <c r="A3" s="146">
        <v>2</v>
      </c>
      <c r="B3" s="182" t="s">
        <v>381</v>
      </c>
      <c r="C3" s="182" t="s">
        <v>382</v>
      </c>
      <c r="D3" s="144" t="s">
        <v>445</v>
      </c>
      <c r="E3" s="144" t="s">
        <v>446</v>
      </c>
      <c r="F3" s="144" t="s">
        <v>163</v>
      </c>
      <c r="G3" s="144">
        <v>240</v>
      </c>
      <c r="H3" s="144">
        <v>1</v>
      </c>
      <c r="I3" s="194">
        <v>4</v>
      </c>
      <c r="K3" s="181">
        <v>1</v>
      </c>
      <c r="L3" s="182" t="s">
        <v>586</v>
      </c>
      <c r="M3" s="182" t="s">
        <v>587</v>
      </c>
      <c r="N3" s="144" t="s">
        <v>588</v>
      </c>
      <c r="O3" s="144" t="s">
        <v>589</v>
      </c>
      <c r="P3" s="144" t="s">
        <v>32</v>
      </c>
      <c r="Q3" s="144">
        <v>806</v>
      </c>
      <c r="R3" s="144">
        <v>2</v>
      </c>
      <c r="S3" s="183">
        <v>1</v>
      </c>
    </row>
    <row r="4" spans="1:19" s="10" customFormat="1">
      <c r="A4" s="146">
        <v>3</v>
      </c>
      <c r="B4" s="182" t="s">
        <v>595</v>
      </c>
      <c r="C4" s="182" t="s">
        <v>596</v>
      </c>
      <c r="D4" s="144" t="s">
        <v>597</v>
      </c>
      <c r="E4" s="144" t="s">
        <v>598</v>
      </c>
      <c r="F4" s="144" t="s">
        <v>599</v>
      </c>
      <c r="G4" s="144">
        <v>222</v>
      </c>
      <c r="H4" s="144">
        <v>2</v>
      </c>
      <c r="I4" s="194">
        <v>6</v>
      </c>
      <c r="K4" s="181">
        <v>2</v>
      </c>
      <c r="L4" s="182" t="s">
        <v>381</v>
      </c>
      <c r="M4" s="182" t="s">
        <v>382</v>
      </c>
      <c r="N4" s="144" t="s">
        <v>445</v>
      </c>
      <c r="O4" s="144" t="s">
        <v>446</v>
      </c>
      <c r="P4" s="144" t="s">
        <v>163</v>
      </c>
      <c r="Q4" s="144">
        <v>240</v>
      </c>
      <c r="R4" s="144">
        <v>1</v>
      </c>
      <c r="S4" s="183">
        <v>4</v>
      </c>
    </row>
    <row r="5" spans="1:19">
      <c r="A5" s="178">
        <v>4</v>
      </c>
      <c r="B5" s="161" t="s">
        <v>385</v>
      </c>
      <c r="C5" s="161" t="s">
        <v>386</v>
      </c>
      <c r="D5" s="162" t="s">
        <v>447</v>
      </c>
      <c r="E5" s="162" t="s">
        <v>448</v>
      </c>
      <c r="F5" s="162" t="s">
        <v>73</v>
      </c>
      <c r="G5" s="162">
        <v>11</v>
      </c>
      <c r="H5" s="162">
        <v>1</v>
      </c>
      <c r="I5" s="160">
        <v>2</v>
      </c>
      <c r="K5" s="181">
        <v>3</v>
      </c>
      <c r="L5" s="182" t="s">
        <v>595</v>
      </c>
      <c r="M5" s="182" t="s">
        <v>596</v>
      </c>
      <c r="N5" s="144" t="s">
        <v>597</v>
      </c>
      <c r="O5" s="144" t="s">
        <v>598</v>
      </c>
      <c r="P5" s="144" t="s">
        <v>599</v>
      </c>
      <c r="Q5" s="144">
        <v>222</v>
      </c>
      <c r="R5" s="144">
        <v>2</v>
      </c>
      <c r="S5" s="183">
        <v>6</v>
      </c>
    </row>
    <row r="6" spans="1:19" s="10" customFormat="1" ht="26.25" thickBot="1">
      <c r="A6" s="184">
        <v>5</v>
      </c>
      <c r="B6" s="163" t="s">
        <v>365</v>
      </c>
      <c r="C6" s="163" t="s">
        <v>366</v>
      </c>
      <c r="D6" s="164" t="s">
        <v>442</v>
      </c>
      <c r="E6" s="164" t="s">
        <v>443</v>
      </c>
      <c r="F6" s="164" t="s">
        <v>40</v>
      </c>
      <c r="G6" s="164">
        <v>552</v>
      </c>
      <c r="H6" s="164">
        <v>2</v>
      </c>
      <c r="I6" s="165" t="s">
        <v>568</v>
      </c>
      <c r="K6" s="130" t="s">
        <v>436</v>
      </c>
      <c r="L6" s="130" t="s">
        <v>308</v>
      </c>
      <c r="M6" s="130" t="s">
        <v>309</v>
      </c>
      <c r="N6" s="130" t="s">
        <v>437</v>
      </c>
      <c r="O6" s="130" t="s">
        <v>438</v>
      </c>
      <c r="P6" s="130" t="s">
        <v>53</v>
      </c>
      <c r="Q6" s="130" t="s">
        <v>439</v>
      </c>
      <c r="R6" s="130" t="s">
        <v>440</v>
      </c>
      <c r="S6" s="130" t="s">
        <v>518</v>
      </c>
    </row>
    <row r="7" spans="1:19">
      <c r="A7" s="191"/>
      <c r="B7" s="192"/>
      <c r="C7" s="192"/>
      <c r="D7" s="191"/>
      <c r="E7" s="191"/>
      <c r="F7" s="191"/>
      <c r="G7" s="191"/>
      <c r="H7" s="191"/>
      <c r="I7" s="193"/>
      <c r="K7" s="181">
        <v>1</v>
      </c>
      <c r="L7" s="143" t="s">
        <v>351</v>
      </c>
      <c r="M7" s="143" t="s">
        <v>352</v>
      </c>
      <c r="N7" s="144" t="s">
        <v>476</v>
      </c>
      <c r="O7" s="144" t="s">
        <v>477</v>
      </c>
      <c r="P7" s="144" t="s">
        <v>32</v>
      </c>
      <c r="Q7" s="144">
        <v>1338</v>
      </c>
      <c r="R7" s="144">
        <v>3</v>
      </c>
      <c r="S7" s="185">
        <v>6</v>
      </c>
    </row>
    <row r="8" spans="1:19" s="10" customFormat="1">
      <c r="K8" s="181">
        <v>2</v>
      </c>
      <c r="L8" s="143" t="s">
        <v>361</v>
      </c>
      <c r="M8" s="143" t="s">
        <v>362</v>
      </c>
      <c r="N8" s="144" t="s">
        <v>481</v>
      </c>
      <c r="O8" s="144" t="s">
        <v>482</v>
      </c>
      <c r="P8" s="144" t="s">
        <v>73</v>
      </c>
      <c r="Q8" s="144">
        <v>1039</v>
      </c>
      <c r="R8" s="144">
        <v>4</v>
      </c>
      <c r="S8" s="185">
        <v>3</v>
      </c>
    </row>
    <row r="9" spans="1:19" s="10" customFormat="1">
      <c r="K9" s="181">
        <v>3</v>
      </c>
      <c r="L9" s="143" t="s">
        <v>478</v>
      </c>
      <c r="M9" s="143" t="s">
        <v>348</v>
      </c>
      <c r="N9" s="144" t="s">
        <v>479</v>
      </c>
      <c r="O9" s="144" t="s">
        <v>480</v>
      </c>
      <c r="P9" s="144" t="s">
        <v>40</v>
      </c>
      <c r="Q9" s="144">
        <v>1003</v>
      </c>
      <c r="R9" s="144">
        <v>3</v>
      </c>
      <c r="S9" s="185">
        <v>1</v>
      </c>
    </row>
    <row r="10" spans="1:19" ht="15.75" thickBot="1"/>
    <row r="11" spans="1:19" ht="25.5">
      <c r="A11" s="134" t="s">
        <v>436</v>
      </c>
      <c r="B11" s="135" t="s">
        <v>308</v>
      </c>
      <c r="C11" s="135" t="s">
        <v>309</v>
      </c>
      <c r="D11" s="135" t="s">
        <v>437</v>
      </c>
      <c r="E11" s="135" t="s">
        <v>438</v>
      </c>
      <c r="F11" s="135" t="s">
        <v>53</v>
      </c>
      <c r="G11" s="135" t="s">
        <v>439</v>
      </c>
      <c r="H11" s="135" t="s">
        <v>440</v>
      </c>
      <c r="I11" s="136" t="s">
        <v>518</v>
      </c>
    </row>
    <row r="12" spans="1:19" s="10" customFormat="1">
      <c r="A12" s="146">
        <v>1</v>
      </c>
      <c r="B12" s="143" t="s">
        <v>351</v>
      </c>
      <c r="C12" s="143" t="s">
        <v>352</v>
      </c>
      <c r="D12" s="144" t="s">
        <v>476</v>
      </c>
      <c r="E12" s="144" t="s">
        <v>477</v>
      </c>
      <c r="F12" s="144" t="s">
        <v>32</v>
      </c>
      <c r="G12" s="144">
        <v>1338</v>
      </c>
      <c r="H12" s="144">
        <v>3</v>
      </c>
      <c r="I12" s="145">
        <v>6</v>
      </c>
    </row>
    <row r="13" spans="1:19">
      <c r="A13" s="146">
        <v>2</v>
      </c>
      <c r="B13" s="143" t="s">
        <v>361</v>
      </c>
      <c r="C13" s="143" t="s">
        <v>362</v>
      </c>
      <c r="D13" s="144" t="s">
        <v>481</v>
      </c>
      <c r="E13" s="144" t="s">
        <v>482</v>
      </c>
      <c r="F13" s="144" t="s">
        <v>73</v>
      </c>
      <c r="G13" s="144">
        <v>1039</v>
      </c>
      <c r="H13" s="144">
        <v>4</v>
      </c>
      <c r="I13" s="145">
        <v>3</v>
      </c>
    </row>
    <row r="14" spans="1:19">
      <c r="A14" s="146">
        <v>3</v>
      </c>
      <c r="B14" s="143" t="s">
        <v>478</v>
      </c>
      <c r="C14" s="143" t="s">
        <v>348</v>
      </c>
      <c r="D14" s="144" t="s">
        <v>479</v>
      </c>
      <c r="E14" s="144" t="s">
        <v>480</v>
      </c>
      <c r="F14" s="144" t="s">
        <v>40</v>
      </c>
      <c r="G14" s="144">
        <v>1003</v>
      </c>
      <c r="H14" s="144">
        <v>3</v>
      </c>
      <c r="I14" s="145">
        <v>1</v>
      </c>
    </row>
    <row r="15" spans="1:19">
      <c r="A15" s="137">
        <v>4</v>
      </c>
      <c r="B15" s="76" t="s">
        <v>311</v>
      </c>
      <c r="C15" s="76" t="s">
        <v>312</v>
      </c>
      <c r="D15" s="4" t="s">
        <v>451</v>
      </c>
      <c r="E15" s="4" t="s">
        <v>452</v>
      </c>
      <c r="F15" s="4" t="s">
        <v>100</v>
      </c>
      <c r="G15" s="4">
        <v>861</v>
      </c>
      <c r="H15" s="4">
        <v>3</v>
      </c>
      <c r="I15" s="138">
        <v>4</v>
      </c>
    </row>
    <row r="16" spans="1:19" s="10" customFormat="1">
      <c r="A16" s="137">
        <v>5</v>
      </c>
      <c r="B16" s="76" t="s">
        <v>330</v>
      </c>
      <c r="C16" s="76" t="s">
        <v>331</v>
      </c>
      <c r="D16" s="4" t="s">
        <v>472</v>
      </c>
      <c r="E16" s="4" t="s">
        <v>473</v>
      </c>
      <c r="F16" s="4" t="s">
        <v>40</v>
      </c>
      <c r="G16" s="4">
        <v>780</v>
      </c>
      <c r="H16" s="4">
        <v>4</v>
      </c>
      <c r="I16" s="138">
        <v>1</v>
      </c>
    </row>
    <row r="17" spans="1:9">
      <c r="A17" s="137">
        <v>6</v>
      </c>
      <c r="B17" s="76" t="s">
        <v>432</v>
      </c>
      <c r="C17" s="76" t="s">
        <v>433</v>
      </c>
      <c r="D17" s="4" t="s">
        <v>498</v>
      </c>
      <c r="E17" s="4" t="s">
        <v>499</v>
      </c>
      <c r="F17" s="4" t="s">
        <v>163</v>
      </c>
      <c r="G17" s="4">
        <v>504</v>
      </c>
      <c r="H17" s="4">
        <v>2</v>
      </c>
      <c r="I17" s="138">
        <v>1</v>
      </c>
    </row>
    <row r="18" spans="1:9">
      <c r="A18" s="137">
        <v>7</v>
      </c>
      <c r="B18" s="76" t="s">
        <v>485</v>
      </c>
      <c r="C18" s="76" t="s">
        <v>316</v>
      </c>
      <c r="D18" s="4" t="s">
        <v>486</v>
      </c>
      <c r="E18" s="4" t="s">
        <v>487</v>
      </c>
      <c r="F18" s="4" t="s">
        <v>40</v>
      </c>
      <c r="G18" s="4">
        <v>302</v>
      </c>
      <c r="H18" s="4">
        <v>1</v>
      </c>
      <c r="I18" s="139">
        <v>1</v>
      </c>
    </row>
    <row r="19" spans="1:9">
      <c r="A19" s="137">
        <v>8</v>
      </c>
      <c r="B19" s="76" t="s">
        <v>349</v>
      </c>
      <c r="C19" s="76" t="s">
        <v>350</v>
      </c>
      <c r="D19" s="4" t="s">
        <v>474</v>
      </c>
      <c r="E19" s="4" t="s">
        <v>475</v>
      </c>
      <c r="F19" s="4" t="s">
        <v>91</v>
      </c>
      <c r="G19" s="4">
        <v>248</v>
      </c>
      <c r="H19" s="4">
        <v>1</v>
      </c>
      <c r="I19" s="139">
        <v>4</v>
      </c>
    </row>
    <row r="20" spans="1:9">
      <c r="A20" s="137">
        <v>9</v>
      </c>
      <c r="B20" s="76" t="s">
        <v>383</v>
      </c>
      <c r="C20" s="76" t="s">
        <v>384</v>
      </c>
      <c r="D20" s="4" t="s">
        <v>483</v>
      </c>
      <c r="E20" s="4" t="s">
        <v>484</v>
      </c>
      <c r="F20" s="4" t="s">
        <v>100</v>
      </c>
      <c r="G20" s="4">
        <v>240</v>
      </c>
      <c r="H20" s="4">
        <v>1</v>
      </c>
      <c r="I20" s="139">
        <v>1</v>
      </c>
    </row>
    <row r="21" spans="1:9">
      <c r="A21" s="137">
        <v>10</v>
      </c>
      <c r="B21" s="76" t="s">
        <v>466</v>
      </c>
      <c r="C21" s="76" t="s">
        <v>467</v>
      </c>
      <c r="D21" s="4" t="s">
        <v>468</v>
      </c>
      <c r="E21" s="4" t="s">
        <v>469</v>
      </c>
      <c r="F21" s="4" t="s">
        <v>73</v>
      </c>
      <c r="G21" s="4">
        <v>219</v>
      </c>
      <c r="H21" s="4">
        <v>1</v>
      </c>
      <c r="I21" s="139">
        <v>5</v>
      </c>
    </row>
    <row r="22" spans="1:9">
      <c r="A22" s="137">
        <v>11</v>
      </c>
      <c r="B22" s="76" t="s">
        <v>393</v>
      </c>
      <c r="C22" s="76" t="s">
        <v>312</v>
      </c>
      <c r="D22" s="4" t="s">
        <v>494</v>
      </c>
      <c r="E22" s="4" t="s">
        <v>495</v>
      </c>
      <c r="F22" s="4" t="s">
        <v>32</v>
      </c>
      <c r="G22" s="4">
        <v>215</v>
      </c>
      <c r="H22" s="4">
        <v>1</v>
      </c>
      <c r="I22" s="139">
        <v>2</v>
      </c>
    </row>
    <row r="23" spans="1:9">
      <c r="A23" s="137">
        <v>12</v>
      </c>
      <c r="B23" s="76" t="s">
        <v>394</v>
      </c>
      <c r="C23" s="76" t="s">
        <v>395</v>
      </c>
      <c r="D23" s="4" t="s">
        <v>496</v>
      </c>
      <c r="E23" s="4" t="s">
        <v>497</v>
      </c>
      <c r="F23" s="4" t="s">
        <v>133</v>
      </c>
      <c r="G23" s="4">
        <v>189</v>
      </c>
      <c r="H23" s="4">
        <v>1</v>
      </c>
      <c r="I23" s="139">
        <v>5</v>
      </c>
    </row>
    <row r="24" spans="1:9">
      <c r="A24" s="137">
        <v>13</v>
      </c>
      <c r="B24" s="76" t="s">
        <v>315</v>
      </c>
      <c r="C24" s="76" t="s">
        <v>316</v>
      </c>
      <c r="D24" s="4" t="s">
        <v>464</v>
      </c>
      <c r="E24" s="4" t="s">
        <v>465</v>
      </c>
      <c r="F24" s="4" t="s">
        <v>32</v>
      </c>
      <c r="G24" s="4">
        <v>164</v>
      </c>
      <c r="H24" s="4">
        <v>1</v>
      </c>
      <c r="I24" s="139">
        <v>5</v>
      </c>
    </row>
    <row r="25" spans="1:9">
      <c r="A25" s="137">
        <v>14</v>
      </c>
      <c r="B25" s="76" t="s">
        <v>387</v>
      </c>
      <c r="C25" s="76" t="s">
        <v>388</v>
      </c>
      <c r="D25" s="4" t="s">
        <v>490</v>
      </c>
      <c r="E25" s="4" t="s">
        <v>491</v>
      </c>
      <c r="F25" s="4" t="s">
        <v>73</v>
      </c>
      <c r="G25" s="4">
        <v>141</v>
      </c>
      <c r="H25" s="4">
        <v>1</v>
      </c>
      <c r="I25" s="139">
        <v>4</v>
      </c>
    </row>
    <row r="26" spans="1:9">
      <c r="A26" s="137">
        <v>15</v>
      </c>
      <c r="B26" s="76" t="s">
        <v>426</v>
      </c>
      <c r="C26" s="76" t="s">
        <v>427</v>
      </c>
      <c r="D26" s="4" t="s">
        <v>500</v>
      </c>
      <c r="E26" s="4" t="s">
        <v>501</v>
      </c>
      <c r="F26" s="4" t="s">
        <v>73</v>
      </c>
      <c r="G26" s="4">
        <v>121</v>
      </c>
      <c r="H26" s="4">
        <v>1</v>
      </c>
      <c r="I26" s="139">
        <v>1</v>
      </c>
    </row>
    <row r="27" spans="1:9">
      <c r="A27" s="137">
        <v>16</v>
      </c>
      <c r="B27" s="76" t="s">
        <v>428</v>
      </c>
      <c r="C27" s="76" t="s">
        <v>429</v>
      </c>
      <c r="D27" s="4" t="s">
        <v>488</v>
      </c>
      <c r="E27" s="4" t="s">
        <v>489</v>
      </c>
      <c r="F27" s="4" t="s">
        <v>163</v>
      </c>
      <c r="G27" s="4">
        <v>111</v>
      </c>
      <c r="H27" s="4">
        <v>1</v>
      </c>
      <c r="I27" s="139">
        <v>2</v>
      </c>
    </row>
    <row r="28" spans="1:9">
      <c r="A28" s="137">
        <v>17</v>
      </c>
      <c r="B28" s="76" t="s">
        <v>423</v>
      </c>
      <c r="C28" s="76" t="s">
        <v>424</v>
      </c>
      <c r="D28" s="4" t="s">
        <v>455</v>
      </c>
      <c r="E28" s="4" t="s">
        <v>456</v>
      </c>
      <c r="F28" s="4" t="s">
        <v>100</v>
      </c>
      <c r="G28" s="4">
        <v>107</v>
      </c>
      <c r="H28" s="4">
        <v>1</v>
      </c>
      <c r="I28" s="139">
        <v>2</v>
      </c>
    </row>
    <row r="29" spans="1:9" ht="15.75" thickBot="1">
      <c r="A29" s="137">
        <v>18</v>
      </c>
      <c r="B29" s="140" t="s">
        <v>313</v>
      </c>
      <c r="C29" s="140" t="s">
        <v>314</v>
      </c>
      <c r="D29" s="141" t="s">
        <v>459</v>
      </c>
      <c r="E29" s="141" t="s">
        <v>460</v>
      </c>
      <c r="F29" s="141" t="s">
        <v>444</v>
      </c>
      <c r="G29" s="141">
        <v>84</v>
      </c>
      <c r="H29" s="141">
        <v>1</v>
      </c>
      <c r="I29" s="142">
        <v>2</v>
      </c>
    </row>
    <row r="30" spans="1:9">
      <c r="A30" s="131">
        <v>19</v>
      </c>
      <c r="B30" s="132" t="s">
        <v>325</v>
      </c>
      <c r="C30" s="132" t="s">
        <v>326</v>
      </c>
      <c r="D30" s="131" t="s">
        <v>470</v>
      </c>
      <c r="E30" s="131" t="s">
        <v>471</v>
      </c>
      <c r="F30" s="131" t="s">
        <v>40</v>
      </c>
      <c r="G30" s="131">
        <v>355</v>
      </c>
      <c r="H30" s="131">
        <v>2</v>
      </c>
      <c r="I30" s="133">
        <v>0</v>
      </c>
    </row>
    <row r="31" spans="1:9">
      <c r="A31" s="131">
        <v>20</v>
      </c>
      <c r="B31" s="132" t="s">
        <v>461</v>
      </c>
      <c r="C31" s="132" t="s">
        <v>348</v>
      </c>
      <c r="D31" s="131" t="s">
        <v>462</v>
      </c>
      <c r="E31" s="131" t="s">
        <v>463</v>
      </c>
      <c r="F31" s="131" t="s">
        <v>163</v>
      </c>
      <c r="G31" s="131">
        <v>315</v>
      </c>
      <c r="H31" s="131">
        <v>1</v>
      </c>
      <c r="I31" s="133">
        <v>0</v>
      </c>
    </row>
    <row r="32" spans="1:9">
      <c r="A32" s="131">
        <v>21</v>
      </c>
      <c r="B32" s="132" t="s">
        <v>422</v>
      </c>
      <c r="C32" s="132" t="s">
        <v>421</v>
      </c>
      <c r="D32" s="131" t="s">
        <v>502</v>
      </c>
      <c r="E32" s="131" t="s">
        <v>503</v>
      </c>
      <c r="F32" s="131" t="s">
        <v>163</v>
      </c>
      <c r="G32" s="131">
        <v>166</v>
      </c>
      <c r="H32" s="131">
        <v>1</v>
      </c>
      <c r="I32" s="133">
        <v>0</v>
      </c>
    </row>
    <row r="33" spans="1:9">
      <c r="A33" s="131">
        <v>22</v>
      </c>
      <c r="B33" s="132" t="s">
        <v>389</v>
      </c>
      <c r="C33" s="132" t="s">
        <v>390</v>
      </c>
      <c r="D33" s="131" t="s">
        <v>492</v>
      </c>
      <c r="E33" s="131" t="s">
        <v>493</v>
      </c>
      <c r="F33" s="131" t="s">
        <v>100</v>
      </c>
      <c r="G33" s="131">
        <v>140</v>
      </c>
      <c r="H33" s="131">
        <v>1</v>
      </c>
      <c r="I33" s="133">
        <v>0</v>
      </c>
    </row>
    <row r="34" spans="1:9">
      <c r="A34" s="131">
        <v>23</v>
      </c>
      <c r="B34" s="132" t="s">
        <v>430</v>
      </c>
      <c r="C34" s="132" t="s">
        <v>435</v>
      </c>
      <c r="D34" s="131" t="s">
        <v>457</v>
      </c>
      <c r="E34" s="131" t="s">
        <v>458</v>
      </c>
      <c r="F34" s="131" t="s">
        <v>73</v>
      </c>
      <c r="G34" s="131">
        <v>91</v>
      </c>
      <c r="H34" s="131">
        <v>1</v>
      </c>
      <c r="I34" s="133">
        <v>0</v>
      </c>
    </row>
    <row r="35" spans="1:9">
      <c r="A35" s="131">
        <v>24</v>
      </c>
      <c r="B35" s="132" t="s">
        <v>431</v>
      </c>
      <c r="C35" s="132" t="s">
        <v>362</v>
      </c>
      <c r="D35" s="131" t="s">
        <v>453</v>
      </c>
      <c r="E35" s="131" t="s">
        <v>454</v>
      </c>
      <c r="F35" s="131" t="s">
        <v>444</v>
      </c>
      <c r="G35" s="131">
        <v>50</v>
      </c>
      <c r="H35" s="131">
        <v>1</v>
      </c>
      <c r="I35" s="133">
        <v>0</v>
      </c>
    </row>
  </sheetData>
  <mergeCells count="1">
    <mergeCell ref="K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"/>
  <sheetViews>
    <sheetView workbookViewId="0">
      <selection sqref="A1:O1"/>
    </sheetView>
  </sheetViews>
  <sheetFormatPr defaultRowHeight="15"/>
  <cols>
    <col min="4" max="4" width="20" customWidth="1"/>
    <col min="9" max="9" width="9.5703125" bestFit="1" customWidth="1"/>
    <col min="13" max="13" width="13.140625" customWidth="1"/>
    <col min="15" max="15" width="9.5703125" bestFit="1" customWidth="1"/>
  </cols>
  <sheetData>
    <row r="1" spans="1:18" ht="32.25" customHeight="1" thickBot="1">
      <c r="A1" s="202" t="s">
        <v>414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8" ht="32.25" thickBot="1">
      <c r="A2" s="17" t="s">
        <v>41</v>
      </c>
      <c r="B2" s="17" t="s">
        <v>42</v>
      </c>
      <c r="C2" s="17" t="s">
        <v>43</v>
      </c>
      <c r="D2" s="17" t="s">
        <v>44</v>
      </c>
      <c r="E2" s="17" t="s">
        <v>45</v>
      </c>
      <c r="F2" s="17" t="s">
        <v>46</v>
      </c>
      <c r="G2" s="17" t="s">
        <v>47</v>
      </c>
      <c r="H2" s="17" t="s">
        <v>48</v>
      </c>
      <c r="I2" s="17" t="s">
        <v>49</v>
      </c>
      <c r="J2" s="17" t="s">
        <v>24</v>
      </c>
      <c r="K2" s="17" t="s">
        <v>18</v>
      </c>
      <c r="L2" s="17" t="s">
        <v>50</v>
      </c>
      <c r="M2" s="17" t="s">
        <v>26</v>
      </c>
      <c r="N2" s="17" t="s">
        <v>18</v>
      </c>
      <c r="O2" s="17" t="s">
        <v>51</v>
      </c>
      <c r="P2" s="17" t="s">
        <v>52</v>
      </c>
      <c r="Q2" s="17" t="s">
        <v>53</v>
      </c>
    </row>
    <row r="3" spans="1:18" s="49" customFormat="1" ht="24.75" customHeight="1" thickBot="1">
      <c r="A3" s="58">
        <v>8</v>
      </c>
      <c r="B3" s="58">
        <v>91</v>
      </c>
      <c r="C3" s="58">
        <v>260</v>
      </c>
      <c r="D3" s="62" t="s">
        <v>409</v>
      </c>
      <c r="E3" s="60">
        <v>581.57000000000005</v>
      </c>
      <c r="F3" s="60" t="s">
        <v>413</v>
      </c>
      <c r="G3" s="58" t="s">
        <v>373</v>
      </c>
      <c r="H3" s="60">
        <v>8</v>
      </c>
      <c r="I3" s="60" t="s">
        <v>376</v>
      </c>
      <c r="J3" s="60" t="s">
        <v>377</v>
      </c>
      <c r="K3" s="60">
        <v>7</v>
      </c>
      <c r="L3" s="60" t="s">
        <v>378</v>
      </c>
      <c r="M3" s="60" t="s">
        <v>379</v>
      </c>
      <c r="N3" s="60">
        <v>10</v>
      </c>
      <c r="O3" s="60" t="s">
        <v>380</v>
      </c>
      <c r="P3" s="60">
        <v>3</v>
      </c>
      <c r="Q3" s="60" t="s">
        <v>40</v>
      </c>
      <c r="R3" s="61"/>
    </row>
    <row r="4" spans="1:18">
      <c r="A4" s="226" t="s">
        <v>415</v>
      </c>
      <c r="B4" s="226"/>
      <c r="C4" s="226"/>
    </row>
  </sheetData>
  <mergeCells count="3">
    <mergeCell ref="A1:O1"/>
    <mergeCell ref="P1:Q1"/>
    <mergeCell ref="A4:C4"/>
  </mergeCells>
  <hyperlinks>
    <hyperlink ref="D3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"/>
  <sheetViews>
    <sheetView workbookViewId="0">
      <selection sqref="A1:Q1"/>
    </sheetView>
  </sheetViews>
  <sheetFormatPr defaultRowHeight="15"/>
  <cols>
    <col min="1" max="3" width="9.140625" style="1"/>
    <col min="4" max="4" width="37.85546875" style="1" customWidth="1"/>
    <col min="5" max="8" width="9.140625" style="1"/>
    <col min="9" max="9" width="12.140625" style="1" customWidth="1"/>
    <col min="10" max="14" width="9.140625" style="1"/>
    <col min="15" max="15" width="13.140625" style="1" customWidth="1"/>
    <col min="16" max="17" width="9.140625" style="1"/>
  </cols>
  <sheetData>
    <row r="1" spans="1:17" ht="25.5" customHeight="1">
      <c r="A1" s="202" t="s">
        <v>403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31.5">
      <c r="A2" s="29" t="s">
        <v>41</v>
      </c>
      <c r="B2" s="29" t="s">
        <v>42</v>
      </c>
      <c r="C2" s="29" t="s">
        <v>43</v>
      </c>
      <c r="D2" s="29" t="s">
        <v>44</v>
      </c>
      <c r="E2" s="29" t="s">
        <v>45</v>
      </c>
      <c r="F2" s="29" t="s">
        <v>46</v>
      </c>
      <c r="G2" s="29" t="s">
        <v>47</v>
      </c>
      <c r="H2" s="29" t="s">
        <v>48</v>
      </c>
      <c r="I2" s="29" t="s">
        <v>49</v>
      </c>
      <c r="J2" s="29" t="s">
        <v>24</v>
      </c>
      <c r="K2" s="29" t="s">
        <v>18</v>
      </c>
      <c r="L2" s="29" t="s">
        <v>50</v>
      </c>
      <c r="M2" s="29" t="s">
        <v>26</v>
      </c>
      <c r="N2" s="29" t="s">
        <v>18</v>
      </c>
      <c r="O2" s="29" t="s">
        <v>51</v>
      </c>
      <c r="P2" s="29" t="s">
        <v>52</v>
      </c>
      <c r="Q2" s="29" t="s">
        <v>53</v>
      </c>
    </row>
    <row r="3" spans="1:17">
      <c r="A3" s="51">
        <v>42</v>
      </c>
      <c r="B3" s="51">
        <v>193</v>
      </c>
      <c r="C3" s="51">
        <v>148</v>
      </c>
      <c r="D3" s="52" t="s">
        <v>401</v>
      </c>
      <c r="E3" s="51">
        <v>366.78</v>
      </c>
      <c r="F3" s="51" t="s">
        <v>402</v>
      </c>
      <c r="G3" s="53" t="s">
        <v>332</v>
      </c>
      <c r="H3" s="51">
        <v>32</v>
      </c>
      <c r="I3" s="51" t="s">
        <v>329</v>
      </c>
      <c r="J3" s="51" t="s">
        <v>335</v>
      </c>
      <c r="K3" s="51">
        <v>45</v>
      </c>
      <c r="L3" s="51" t="s">
        <v>336</v>
      </c>
      <c r="M3" s="51" t="s">
        <v>337</v>
      </c>
      <c r="N3" s="51">
        <v>46</v>
      </c>
      <c r="O3" s="51" t="s">
        <v>338</v>
      </c>
      <c r="P3" s="51">
        <v>7</v>
      </c>
      <c r="Q3" s="51" t="s">
        <v>40</v>
      </c>
    </row>
    <row r="4" spans="1:17">
      <c r="A4" s="227" t="s">
        <v>404</v>
      </c>
      <c r="B4" s="227"/>
      <c r="C4" s="227"/>
    </row>
  </sheetData>
  <mergeCells count="2">
    <mergeCell ref="A1:Q1"/>
    <mergeCell ref="A4:C4"/>
  </mergeCells>
  <hyperlinks>
    <hyperlink ref="D3" r:id="rId1" display="http://risultati.fitri.it/RisTAtleta.asp?Anno=2023&amp;CodAna=109519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sqref="A1:Q1"/>
    </sheetView>
  </sheetViews>
  <sheetFormatPr defaultRowHeight="15"/>
  <cols>
    <col min="4" max="4" width="30.140625" style="2" customWidth="1"/>
    <col min="5" max="6" width="9.140625" style="2"/>
    <col min="7" max="8" width="14.5703125" style="2" customWidth="1"/>
    <col min="9" max="10" width="12.140625" style="2" customWidth="1"/>
    <col min="11" max="11" width="13.42578125" style="2" customWidth="1"/>
    <col min="12" max="12" width="12.42578125" style="2" customWidth="1"/>
    <col min="13" max="13" width="12.85546875" style="2" customWidth="1"/>
    <col min="14" max="14" width="12.5703125" style="2" customWidth="1"/>
    <col min="15" max="15" width="13.85546875" customWidth="1"/>
  </cols>
  <sheetData>
    <row r="1" spans="1:17" s="10" customFormat="1" ht="42.75" customHeight="1">
      <c r="A1" s="228" t="s">
        <v>593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s="10" customFormat="1" ht="15" customHeight="1">
      <c r="A2" s="1" t="s">
        <v>592</v>
      </c>
      <c r="B2" s="1">
        <v>1617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s="10" customFormat="1" ht="42.75" customHeight="1">
      <c r="A3" s="28" t="s">
        <v>41</v>
      </c>
      <c r="B3" s="29" t="s">
        <v>42</v>
      </c>
      <c r="C3" s="28" t="s">
        <v>43</v>
      </c>
      <c r="D3" s="28" t="s">
        <v>44</v>
      </c>
      <c r="E3" s="28" t="s">
        <v>45</v>
      </c>
      <c r="F3" s="28" t="s">
        <v>46</v>
      </c>
      <c r="G3" s="28" t="s">
        <v>47</v>
      </c>
      <c r="H3" s="28" t="s">
        <v>48</v>
      </c>
      <c r="I3" s="28" t="s">
        <v>49</v>
      </c>
      <c r="J3" s="28" t="s">
        <v>24</v>
      </c>
      <c r="K3" s="28" t="s">
        <v>18</v>
      </c>
      <c r="L3" s="28" t="s">
        <v>50</v>
      </c>
      <c r="M3" s="28" t="s">
        <v>26</v>
      </c>
      <c r="N3" s="28" t="s">
        <v>18</v>
      </c>
      <c r="O3" s="28" t="s">
        <v>51</v>
      </c>
      <c r="P3" s="28" t="s">
        <v>52</v>
      </c>
      <c r="Q3" s="28" t="s">
        <v>53</v>
      </c>
    </row>
    <row r="4" spans="1:17" s="10" customFormat="1">
      <c r="A4" s="152">
        <v>276</v>
      </c>
      <c r="B4" s="152">
        <f>+ROUND(((+A4*340)/1617),0)</f>
        <v>58</v>
      </c>
      <c r="C4" s="147">
        <v>326</v>
      </c>
      <c r="D4" s="154" t="s">
        <v>608</v>
      </c>
      <c r="E4" s="147"/>
      <c r="F4" s="147">
        <v>1596</v>
      </c>
      <c r="G4" s="155">
        <v>0.44136574074074075</v>
      </c>
      <c r="H4" s="147"/>
      <c r="I4" s="156">
        <v>4.4502314814814814E-2</v>
      </c>
      <c r="J4" s="157">
        <v>5.5787037037037038E-3</v>
      </c>
      <c r="K4" s="147"/>
      <c r="L4" s="156">
        <v>0.21439814814814814</v>
      </c>
      <c r="M4" s="190">
        <v>3.5069444444444445E-3</v>
      </c>
      <c r="N4" s="156"/>
      <c r="O4" s="156">
        <v>0.17337962962962963</v>
      </c>
      <c r="P4" s="152">
        <v>55</v>
      </c>
      <c r="Q4" s="158" t="s">
        <v>609</v>
      </c>
    </row>
    <row r="5" spans="1:17" s="10" customFormat="1">
      <c r="A5" s="1" t="s">
        <v>592</v>
      </c>
      <c r="B5" s="1">
        <v>261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s="10" customFormat="1" ht="31.5">
      <c r="A6" s="28" t="s">
        <v>41</v>
      </c>
      <c r="B6" s="29" t="s">
        <v>42</v>
      </c>
      <c r="C6" s="28" t="s">
        <v>43</v>
      </c>
      <c r="D6" s="28" t="s">
        <v>44</v>
      </c>
      <c r="E6" s="28" t="s">
        <v>45</v>
      </c>
      <c r="F6" s="28" t="s">
        <v>46</v>
      </c>
      <c r="G6" s="28" t="s">
        <v>47</v>
      </c>
      <c r="H6" s="28" t="s">
        <v>48</v>
      </c>
      <c r="I6" s="28" t="s">
        <v>49</v>
      </c>
      <c r="J6" s="28" t="s">
        <v>24</v>
      </c>
      <c r="K6" s="28" t="s">
        <v>18</v>
      </c>
      <c r="L6" s="28" t="s">
        <v>50</v>
      </c>
      <c r="M6" s="28" t="s">
        <v>26</v>
      </c>
      <c r="N6" s="28" t="s">
        <v>18</v>
      </c>
      <c r="O6" s="28" t="s">
        <v>51</v>
      </c>
      <c r="P6" s="28" t="s">
        <v>52</v>
      </c>
      <c r="Q6" s="28" t="s">
        <v>53</v>
      </c>
    </row>
    <row r="7" spans="1:17" s="10" customFormat="1">
      <c r="A7" s="152">
        <v>46</v>
      </c>
      <c r="B7" s="152">
        <f>+ROUND(((+A7*340)/261),0)</f>
        <v>60</v>
      </c>
      <c r="C7" s="147">
        <v>322</v>
      </c>
      <c r="D7" s="154" t="s">
        <v>590</v>
      </c>
      <c r="E7" s="147"/>
      <c r="F7" s="147">
        <v>2036</v>
      </c>
      <c r="G7" s="155">
        <v>0.47506944444444449</v>
      </c>
      <c r="H7" s="147"/>
      <c r="I7" s="156">
        <v>4.2118055555555554E-2</v>
      </c>
      <c r="J7" s="157">
        <v>6.2037037037037043E-3</v>
      </c>
      <c r="K7" s="147"/>
      <c r="L7" s="156">
        <v>0.24699074074074076</v>
      </c>
      <c r="M7" s="157">
        <v>7.719907407407408E-3</v>
      </c>
      <c r="N7" s="156">
        <v>0.17204861111111111</v>
      </c>
      <c r="O7" s="156">
        <v>0.47506944444444449</v>
      </c>
      <c r="P7" s="152">
        <v>10</v>
      </c>
      <c r="Q7" s="158" t="s">
        <v>591</v>
      </c>
    </row>
    <row r="8" spans="1:17" s="10" customFormat="1"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17" spans="6:12" ht="15.75" thickBot="1">
      <c r="L17" s="188">
        <v>3562</v>
      </c>
    </row>
    <row r="18" spans="6:12" ht="30.75" thickBot="1">
      <c r="F18" s="187" t="s">
        <v>607</v>
      </c>
    </row>
    <row r="19" spans="6:12" ht="15.75" thickBot="1">
      <c r="F19" s="189">
        <v>296</v>
      </c>
    </row>
  </sheetData>
  <mergeCells count="1">
    <mergeCell ref="A1:Q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selection activeCell="B4" sqref="B4"/>
    </sheetView>
  </sheetViews>
  <sheetFormatPr defaultRowHeight="15"/>
  <cols>
    <col min="4" max="4" width="17.85546875" customWidth="1"/>
    <col min="9" max="9" width="15.85546875" bestFit="1" customWidth="1"/>
    <col min="15" max="15" width="10.42578125" customWidth="1"/>
  </cols>
  <sheetData>
    <row r="1" spans="1:17" s="10" customFormat="1" ht="27" customHeight="1">
      <c r="A1" s="216" t="s">
        <v>554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s="10" customFormat="1">
      <c r="A2" s="1" t="s">
        <v>553</v>
      </c>
      <c r="B2" s="1">
        <v>2256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31.5">
      <c r="A3" s="28" t="s">
        <v>41</v>
      </c>
      <c r="B3" s="29" t="s">
        <v>42</v>
      </c>
      <c r="C3" s="28" t="s">
        <v>43</v>
      </c>
      <c r="D3" s="28" t="s">
        <v>44</v>
      </c>
      <c r="E3" s="28" t="s">
        <v>45</v>
      </c>
      <c r="F3" s="28" t="s">
        <v>46</v>
      </c>
      <c r="G3" s="28" t="s">
        <v>47</v>
      </c>
      <c r="H3" s="28" t="s">
        <v>48</v>
      </c>
      <c r="I3" s="28" t="s">
        <v>49</v>
      </c>
      <c r="J3" s="28" t="s">
        <v>24</v>
      </c>
      <c r="K3" s="28" t="s">
        <v>18</v>
      </c>
      <c r="L3" s="28" t="s">
        <v>50</v>
      </c>
      <c r="M3" s="28" t="s">
        <v>26</v>
      </c>
      <c r="N3" s="28" t="s">
        <v>18</v>
      </c>
      <c r="O3" s="28" t="s">
        <v>51</v>
      </c>
      <c r="P3" s="28" t="s">
        <v>52</v>
      </c>
      <c r="Q3" s="28" t="s">
        <v>53</v>
      </c>
    </row>
    <row r="4" spans="1:17" ht="15.75">
      <c r="A4" s="4">
        <v>698</v>
      </c>
      <c r="B4" s="63">
        <f>+ROUND(((+A4*340)/2256),0)</f>
        <v>105</v>
      </c>
      <c r="C4" s="4">
        <v>236</v>
      </c>
      <c r="D4" s="4" t="s">
        <v>540</v>
      </c>
      <c r="E4" s="3"/>
      <c r="F4" s="4"/>
      <c r="G4" s="122">
        <v>0.24839120370370371</v>
      </c>
      <c r="H4" s="4"/>
      <c r="I4" s="122">
        <v>2.5104166666666664E-2</v>
      </c>
      <c r="J4" s="123">
        <v>0.28819444444444448</v>
      </c>
      <c r="K4" s="4"/>
      <c r="L4" s="122">
        <v>0.14131944444444444</v>
      </c>
      <c r="M4" s="123">
        <v>0.28055555555555556</v>
      </c>
      <c r="N4" s="3"/>
      <c r="O4" s="122">
        <v>7.2488425925925928E-2</v>
      </c>
      <c r="P4" s="3"/>
      <c r="Q4" s="4" t="s">
        <v>541</v>
      </c>
    </row>
    <row r="5" spans="1:17">
      <c r="B5" s="2"/>
      <c r="F5" s="2"/>
    </row>
    <row r="6" spans="1:17">
      <c r="Q6" s="2"/>
    </row>
    <row r="7" spans="1:17">
      <c r="A7" s="10"/>
    </row>
    <row r="10" spans="1:17">
      <c r="D10" s="2"/>
    </row>
  </sheetData>
  <mergeCells count="1">
    <mergeCell ref="A1: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B4" sqref="B4"/>
    </sheetView>
  </sheetViews>
  <sheetFormatPr defaultRowHeight="15"/>
  <cols>
    <col min="4" max="4" width="21.42578125" customWidth="1"/>
    <col min="9" max="9" width="13.140625" customWidth="1"/>
    <col min="15" max="15" width="11.85546875" customWidth="1"/>
  </cols>
  <sheetData>
    <row r="1" spans="1:17" ht="23.25">
      <c r="A1" s="216" t="s">
        <v>557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>
      <c r="A2" s="1" t="s">
        <v>553</v>
      </c>
      <c r="B2" s="1">
        <v>1390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/>
      <c r="O2" s="10"/>
      <c r="P2" s="10"/>
      <c r="Q2" s="10"/>
    </row>
    <row r="3" spans="1:17" ht="31.5">
      <c r="A3" s="28" t="s">
        <v>41</v>
      </c>
      <c r="B3" s="29" t="s">
        <v>42</v>
      </c>
      <c r="C3" s="28" t="s">
        <v>43</v>
      </c>
      <c r="D3" s="28" t="s">
        <v>44</v>
      </c>
      <c r="E3" s="28" t="s">
        <v>45</v>
      </c>
      <c r="F3" s="28" t="s">
        <v>46</v>
      </c>
      <c r="G3" s="28" t="s">
        <v>47</v>
      </c>
      <c r="H3" s="28" t="s">
        <v>48</v>
      </c>
      <c r="I3" s="28" t="s">
        <v>49</v>
      </c>
      <c r="J3" s="28" t="s">
        <v>24</v>
      </c>
      <c r="K3" s="28" t="s">
        <v>18</v>
      </c>
      <c r="L3" s="28" t="s">
        <v>50</v>
      </c>
      <c r="M3" s="28" t="s">
        <v>26</v>
      </c>
      <c r="N3" s="28" t="s">
        <v>18</v>
      </c>
      <c r="O3" s="28" t="s">
        <v>51</v>
      </c>
      <c r="P3" s="28" t="s">
        <v>52</v>
      </c>
      <c r="Q3" s="28" t="s">
        <v>53</v>
      </c>
    </row>
    <row r="4" spans="1:17" ht="15.75">
      <c r="A4" s="4">
        <v>960</v>
      </c>
      <c r="B4" s="63">
        <f>+ROUND(((+A4*340)/1390),0)</f>
        <v>235</v>
      </c>
      <c r="C4" s="5">
        <v>106</v>
      </c>
      <c r="D4" s="76" t="s">
        <v>533</v>
      </c>
      <c r="E4" s="3"/>
      <c r="F4" s="4">
        <v>293</v>
      </c>
      <c r="G4" s="122">
        <v>0.57581018518518523</v>
      </c>
      <c r="H4" s="3"/>
      <c r="I4" s="122">
        <v>4.3067129629629629E-2</v>
      </c>
      <c r="J4" s="4" t="s">
        <v>538</v>
      </c>
      <c r="K4" s="3"/>
      <c r="L4" s="122">
        <v>0.26574074074074078</v>
      </c>
      <c r="M4" s="4" t="s">
        <v>537</v>
      </c>
      <c r="N4" s="3"/>
      <c r="O4" s="122">
        <v>0.25579861111111107</v>
      </c>
      <c r="P4" s="3"/>
      <c r="Q4" s="4" t="s">
        <v>535</v>
      </c>
    </row>
    <row r="12" spans="1:17">
      <c r="F12" s="2"/>
    </row>
  </sheetData>
  <mergeCells count="1">
    <mergeCell ref="A1:Q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"/>
  <sheetViews>
    <sheetView workbookViewId="0">
      <selection sqref="A1:Q1"/>
    </sheetView>
  </sheetViews>
  <sheetFormatPr defaultRowHeight="15"/>
  <cols>
    <col min="3" max="3" width="11" bestFit="1" customWidth="1"/>
    <col min="4" max="4" width="18.28515625" customWidth="1"/>
    <col min="8" max="8" width="5" bestFit="1" customWidth="1"/>
    <col min="9" max="9" width="9.5703125" bestFit="1" customWidth="1"/>
    <col min="11" max="11" width="4.140625" bestFit="1" customWidth="1"/>
    <col min="14" max="14" width="4.140625" bestFit="1" customWidth="1"/>
    <col min="15" max="15" width="9.5703125" bestFit="1" customWidth="1"/>
  </cols>
  <sheetData>
    <row r="1" spans="1:17" ht="30">
      <c r="A1" s="242" t="s">
        <v>618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s="10" customFormat="1" ht="16.5" customHeight="1">
      <c r="A2" s="243"/>
      <c r="B2" s="34">
        <v>45</v>
      </c>
      <c r="C2" s="34"/>
      <c r="D2" s="34"/>
      <c r="E2" s="34"/>
      <c r="F2" s="34"/>
      <c r="G2" s="34"/>
      <c r="H2" s="34"/>
      <c r="I2" s="34"/>
      <c r="J2" s="34"/>
    </row>
    <row r="3" spans="1:17" s="10" customFormat="1" ht="31.5">
      <c r="A3" s="28" t="s">
        <v>41</v>
      </c>
      <c r="B3" s="29" t="s">
        <v>42</v>
      </c>
      <c r="C3" s="28" t="s">
        <v>617</v>
      </c>
      <c r="D3" s="29" t="s">
        <v>44</v>
      </c>
      <c r="E3" s="28" t="s">
        <v>45</v>
      </c>
      <c r="F3" s="28" t="s">
        <v>46</v>
      </c>
      <c r="G3" s="28" t="s">
        <v>47</v>
      </c>
      <c r="H3" s="28" t="s">
        <v>48</v>
      </c>
      <c r="I3" s="28" t="s">
        <v>49</v>
      </c>
      <c r="J3" s="28" t="s">
        <v>24</v>
      </c>
      <c r="K3" s="28" t="s">
        <v>18</v>
      </c>
      <c r="L3" s="28" t="s">
        <v>50</v>
      </c>
      <c r="M3" s="28" t="s">
        <v>26</v>
      </c>
      <c r="N3" s="28" t="s">
        <v>18</v>
      </c>
      <c r="O3" s="28" t="s">
        <v>51</v>
      </c>
      <c r="P3" s="28" t="s">
        <v>52</v>
      </c>
      <c r="Q3" s="28" t="s">
        <v>53</v>
      </c>
    </row>
    <row r="4" spans="1:17" ht="15.75">
      <c r="A4" s="4">
        <v>24</v>
      </c>
      <c r="B4" s="151">
        <f>+ROUND(((+A4*340)/45),0)</f>
        <v>181</v>
      </c>
      <c r="C4" s="246">
        <v>160</v>
      </c>
      <c r="D4" s="3" t="s">
        <v>616</v>
      </c>
      <c r="E4" s="244"/>
      <c r="F4" s="244">
        <v>15</v>
      </c>
      <c r="G4" s="245" t="s">
        <v>610</v>
      </c>
      <c r="H4" s="3"/>
      <c r="I4" s="245" t="s">
        <v>611</v>
      </c>
      <c r="J4" s="245" t="s">
        <v>612</v>
      </c>
      <c r="K4" s="3"/>
      <c r="L4" s="245" t="s">
        <v>613</v>
      </c>
      <c r="M4" s="245" t="s">
        <v>614</v>
      </c>
      <c r="N4" s="3"/>
      <c r="O4" s="245" t="s">
        <v>615</v>
      </c>
      <c r="P4" s="3"/>
      <c r="Q4" s="3"/>
    </row>
  </sheetData>
  <mergeCells count="1">
    <mergeCell ref="A1:Q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"/>
  <sheetViews>
    <sheetView workbookViewId="0">
      <selection sqref="A1:O1"/>
    </sheetView>
  </sheetViews>
  <sheetFormatPr defaultRowHeight="15"/>
  <cols>
    <col min="4" max="4" width="31" customWidth="1"/>
    <col min="9" max="9" width="12.7109375" customWidth="1"/>
    <col min="15" max="15" width="12.7109375" customWidth="1"/>
  </cols>
  <sheetData>
    <row r="1" spans="1:15" ht="20.25" customHeight="1">
      <c r="A1" s="202" t="s">
        <v>407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s="10" customFormat="1" ht="31.5">
      <c r="A2" s="28" t="s">
        <v>41</v>
      </c>
      <c r="B2" s="29" t="s">
        <v>42</v>
      </c>
      <c r="C2" s="28" t="s">
        <v>43</v>
      </c>
      <c r="D2" s="29" t="s">
        <v>44</v>
      </c>
      <c r="E2" s="28" t="s">
        <v>45</v>
      </c>
      <c r="F2" s="28" t="s">
        <v>46</v>
      </c>
      <c r="G2" s="28" t="s">
        <v>47</v>
      </c>
      <c r="H2" s="28" t="s">
        <v>48</v>
      </c>
      <c r="I2" s="28" t="s">
        <v>49</v>
      </c>
      <c r="J2" s="28" t="s">
        <v>18</v>
      </c>
      <c r="K2" s="28" t="s">
        <v>50</v>
      </c>
      <c r="L2" s="28" t="s">
        <v>18</v>
      </c>
      <c r="M2" s="28" t="s">
        <v>51</v>
      </c>
      <c r="N2" s="28" t="s">
        <v>52</v>
      </c>
      <c r="O2" s="28" t="s">
        <v>53</v>
      </c>
    </row>
    <row r="3" spans="1:15">
      <c r="A3" s="39">
        <v>6</v>
      </c>
      <c r="B3" s="39">
        <v>26</v>
      </c>
      <c r="C3" s="39">
        <v>390</v>
      </c>
      <c r="D3" s="35" t="s">
        <v>101</v>
      </c>
      <c r="E3" s="39" t="s">
        <v>65</v>
      </c>
      <c r="F3" s="39" t="s">
        <v>406</v>
      </c>
      <c r="G3" s="38" t="s">
        <v>354</v>
      </c>
      <c r="H3" s="39">
        <v>7</v>
      </c>
      <c r="I3" s="39" t="s">
        <v>357</v>
      </c>
      <c r="J3" s="39">
        <v>13</v>
      </c>
      <c r="K3" s="39" t="s">
        <v>358</v>
      </c>
      <c r="L3" s="39">
        <v>3</v>
      </c>
      <c r="M3" s="39" t="s">
        <v>359</v>
      </c>
      <c r="N3" s="39">
        <v>3</v>
      </c>
      <c r="O3" s="39" t="s">
        <v>40</v>
      </c>
    </row>
    <row r="4" spans="1:15">
      <c r="A4" s="227" t="s">
        <v>408</v>
      </c>
      <c r="B4" s="227"/>
      <c r="C4" s="227"/>
    </row>
  </sheetData>
  <mergeCells count="2">
    <mergeCell ref="A1:O1"/>
    <mergeCell ref="A4:C4"/>
  </mergeCells>
  <hyperlinks>
    <hyperlink ref="D3" r:id="rId1" display="http://risultati.fitri.it/RisTAtleta.asp?Anno=2023&amp;CodAna=124476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"/>
  <sheetViews>
    <sheetView workbookViewId="0">
      <selection sqref="A1:Q1"/>
    </sheetView>
  </sheetViews>
  <sheetFormatPr defaultRowHeight="15"/>
  <cols>
    <col min="4" max="4" width="22.140625" customWidth="1"/>
    <col min="7" max="7" width="11.140625" customWidth="1"/>
    <col min="8" max="8" width="5" bestFit="1" customWidth="1"/>
    <col min="9" max="9" width="12.7109375" customWidth="1"/>
    <col min="11" max="11" width="4.140625" bestFit="1" customWidth="1"/>
    <col min="14" max="14" width="4.140625" bestFit="1" customWidth="1"/>
    <col min="15" max="15" width="12.42578125" customWidth="1"/>
  </cols>
  <sheetData>
    <row r="1" spans="1:17" ht="27" customHeight="1">
      <c r="A1" s="216" t="s">
        <v>604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>
      <c r="A2" s="2"/>
      <c r="B2" s="110">
        <v>1989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2"/>
      <c r="Q2" s="2"/>
    </row>
    <row r="3" spans="1:17" ht="31.5">
      <c r="A3" s="28" t="s">
        <v>41</v>
      </c>
      <c r="B3" s="29" t="s">
        <v>42</v>
      </c>
      <c r="C3" s="28" t="s">
        <v>43</v>
      </c>
      <c r="D3" s="29" t="s">
        <v>44</v>
      </c>
      <c r="E3" s="28" t="s">
        <v>45</v>
      </c>
      <c r="F3" s="28" t="s">
        <v>46</v>
      </c>
      <c r="G3" s="28" t="s">
        <v>47</v>
      </c>
      <c r="H3" s="28" t="s">
        <v>48</v>
      </c>
      <c r="I3" s="28" t="s">
        <v>49</v>
      </c>
      <c r="J3" s="28" t="s">
        <v>24</v>
      </c>
      <c r="K3" s="28" t="s">
        <v>18</v>
      </c>
      <c r="L3" s="28" t="s">
        <v>50</v>
      </c>
      <c r="M3" s="28" t="s">
        <v>26</v>
      </c>
      <c r="N3" s="28" t="s">
        <v>18</v>
      </c>
      <c r="O3" s="28" t="s">
        <v>51</v>
      </c>
      <c r="P3" s="28" t="s">
        <v>52</v>
      </c>
      <c r="Q3" s="28" t="s">
        <v>53</v>
      </c>
    </row>
    <row r="4" spans="1:17" ht="15.75">
      <c r="A4" s="4">
        <v>1567</v>
      </c>
      <c r="B4" s="63">
        <f>+ROUND(((+A4*340)/1989),0)</f>
        <v>268</v>
      </c>
      <c r="C4" s="4">
        <v>73</v>
      </c>
      <c r="D4" s="153" t="s">
        <v>600</v>
      </c>
      <c r="E4" s="4"/>
      <c r="F4" s="4">
        <v>1276</v>
      </c>
      <c r="G4" s="180">
        <v>0.25942129629629629</v>
      </c>
      <c r="H4" s="4"/>
      <c r="I4" s="122">
        <v>2.884259259259259E-2</v>
      </c>
      <c r="J4" s="122">
        <v>3.8888888888888883E-3</v>
      </c>
      <c r="K4" s="4"/>
      <c r="L4" s="122">
        <v>0.13693287037037036</v>
      </c>
      <c r="M4" s="122">
        <v>4.1319444444444442E-3</v>
      </c>
      <c r="N4" s="4"/>
      <c r="O4" s="122">
        <v>8.560185185185186E-2</v>
      </c>
      <c r="P4" s="4">
        <v>48</v>
      </c>
      <c r="Q4" s="179" t="s">
        <v>601</v>
      </c>
    </row>
  </sheetData>
  <mergeCells count="1">
    <mergeCell ref="A1:Q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"/>
  <sheetViews>
    <sheetView workbookViewId="0">
      <selection sqref="A1:Q1"/>
    </sheetView>
  </sheetViews>
  <sheetFormatPr defaultRowHeight="15"/>
  <cols>
    <col min="4" max="4" width="38.42578125" customWidth="1"/>
    <col min="5" max="8" width="9.140625" style="2"/>
    <col min="9" max="9" width="14.5703125" style="2" customWidth="1"/>
    <col min="10" max="14" width="9.140625" style="2"/>
    <col min="15" max="15" width="13" style="2" customWidth="1"/>
    <col min="16" max="17" width="9.140625" style="2"/>
  </cols>
  <sheetData>
    <row r="1" spans="1:17" ht="26.25" customHeight="1">
      <c r="A1" s="224" t="s">
        <v>400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ht="31.5">
      <c r="A2" s="28" t="s">
        <v>41</v>
      </c>
      <c r="B2" s="29" t="s">
        <v>42</v>
      </c>
      <c r="C2" s="28" t="s">
        <v>43</v>
      </c>
      <c r="D2" s="29" t="s">
        <v>44</v>
      </c>
      <c r="E2" s="28" t="s">
        <v>45</v>
      </c>
      <c r="F2" s="28" t="s">
        <v>46</v>
      </c>
      <c r="G2" s="28" t="s">
        <v>47</v>
      </c>
      <c r="H2" s="28" t="s">
        <v>48</v>
      </c>
      <c r="I2" s="28" t="s">
        <v>49</v>
      </c>
      <c r="J2" s="28" t="s">
        <v>24</v>
      </c>
      <c r="K2" s="28" t="s">
        <v>18</v>
      </c>
      <c r="L2" s="28" t="s">
        <v>50</v>
      </c>
      <c r="M2" s="28" t="s">
        <v>26</v>
      </c>
      <c r="N2" s="28" t="s">
        <v>18</v>
      </c>
      <c r="O2" s="28" t="s">
        <v>51</v>
      </c>
      <c r="P2" s="28" t="s">
        <v>52</v>
      </c>
      <c r="Q2" s="28" t="s">
        <v>53</v>
      </c>
    </row>
    <row r="3" spans="1:17" s="49" customFormat="1">
      <c r="A3" s="39">
        <v>77</v>
      </c>
      <c r="B3" s="39">
        <v>177</v>
      </c>
      <c r="C3" s="38">
        <v>164</v>
      </c>
      <c r="D3" s="35" t="s">
        <v>398</v>
      </c>
      <c r="E3" s="39" t="s">
        <v>65</v>
      </c>
      <c r="F3" s="39" t="s">
        <v>399</v>
      </c>
      <c r="G3" s="38" t="s">
        <v>317</v>
      </c>
      <c r="H3" s="39">
        <v>72</v>
      </c>
      <c r="I3" s="39" t="s">
        <v>320</v>
      </c>
      <c r="J3" s="39" t="s">
        <v>321</v>
      </c>
      <c r="K3" s="39">
        <v>83</v>
      </c>
      <c r="L3" s="39" t="s">
        <v>322</v>
      </c>
      <c r="M3" s="39" t="s">
        <v>323</v>
      </c>
      <c r="N3" s="39">
        <v>93</v>
      </c>
      <c r="O3" s="39" t="s">
        <v>324</v>
      </c>
      <c r="P3" s="39">
        <v>13</v>
      </c>
      <c r="Q3" s="39" t="s">
        <v>32</v>
      </c>
    </row>
    <row r="4" spans="1:17" ht="21" customHeight="1">
      <c r="A4" s="229" t="s">
        <v>419</v>
      </c>
      <c r="B4" s="229"/>
      <c r="C4" s="229"/>
      <c r="D4" s="4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</sheetData>
  <mergeCells count="2">
    <mergeCell ref="A1:Q1"/>
    <mergeCell ref="A4:C4"/>
  </mergeCells>
  <hyperlinks>
    <hyperlink ref="D3" r:id="rId1" display="http://risultati.fitri.it/RisTAtleta.asp?Anno=2023&amp;CodAna=126573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workbookViewId="0">
      <pane ySplit="3" topLeftCell="A7" activePane="bottomLeft" state="frozen"/>
      <selection activeCell="H25" sqref="H25"/>
      <selection pane="bottomLeft" activeCell="F22" sqref="F22"/>
    </sheetView>
  </sheetViews>
  <sheetFormatPr defaultRowHeight="15"/>
  <cols>
    <col min="1" max="1" width="4" style="10" bestFit="1" customWidth="1"/>
    <col min="2" max="2" width="23.42578125" style="10" bestFit="1" customWidth="1"/>
    <col min="3" max="3" width="23.7109375" style="10" bestFit="1" customWidth="1"/>
    <col min="4" max="4" width="9.140625" style="10"/>
    <col min="5" max="5" width="10.7109375" style="10" bestFit="1" customWidth="1"/>
    <col min="6" max="6" width="4.7109375" style="10" bestFit="1" customWidth="1"/>
    <col min="7" max="7" width="6.7109375" style="10" customWidth="1"/>
    <col min="8" max="8" width="5.140625" style="10" customWidth="1"/>
    <col min="9" max="9" width="9.140625" style="10"/>
    <col min="10" max="14" width="11.28515625" style="10" customWidth="1"/>
    <col min="15" max="15" width="9.140625" style="10"/>
    <col min="16" max="16" width="10.7109375" style="10" bestFit="1" customWidth="1"/>
    <col min="17" max="21" width="9.140625" style="10"/>
    <col min="22" max="22" width="8.140625" style="10" bestFit="1" customWidth="1"/>
    <col min="23" max="23" width="8.140625" style="10" customWidth="1"/>
    <col min="24" max="24" width="9.140625" style="10"/>
    <col min="25" max="25" width="11.5703125" style="10" bestFit="1" customWidth="1"/>
    <col min="26" max="32" width="9.140625" style="10"/>
    <col min="33" max="33" width="47.7109375" style="10" customWidth="1"/>
    <col min="34" max="16384" width="9.140625" style="10"/>
  </cols>
  <sheetData>
    <row r="1" spans="1:33" ht="21" customHeight="1">
      <c r="A1" s="196" t="s">
        <v>504</v>
      </c>
      <c r="B1" s="197"/>
      <c r="C1" s="197"/>
      <c r="D1" s="197"/>
      <c r="E1" s="197"/>
      <c r="F1" s="197"/>
      <c r="G1" s="197"/>
      <c r="H1" s="198"/>
      <c r="I1" s="80">
        <v>45031</v>
      </c>
      <c r="J1" s="80">
        <v>45053</v>
      </c>
      <c r="K1" s="80">
        <v>45059</v>
      </c>
      <c r="L1" s="80">
        <v>45059</v>
      </c>
      <c r="M1" s="80">
        <v>45059</v>
      </c>
      <c r="N1" s="80">
        <v>45067</v>
      </c>
      <c r="O1" s="80">
        <v>45074</v>
      </c>
      <c r="P1" s="80">
        <v>45081</v>
      </c>
      <c r="Q1" s="80">
        <v>45088</v>
      </c>
      <c r="R1" s="80">
        <v>45092</v>
      </c>
      <c r="S1" s="80">
        <v>45102</v>
      </c>
      <c r="T1" s="80">
        <v>45102</v>
      </c>
      <c r="U1" s="80" t="s">
        <v>619</v>
      </c>
      <c r="V1" s="80">
        <v>45129</v>
      </c>
      <c r="W1" s="80">
        <v>45164</v>
      </c>
      <c r="X1" s="80">
        <v>45165</v>
      </c>
      <c r="Y1" s="80">
        <v>45179</v>
      </c>
      <c r="Z1" s="81">
        <v>45185</v>
      </c>
      <c r="AA1" s="81">
        <v>45186</v>
      </c>
      <c r="AB1" s="81">
        <v>45193</v>
      </c>
      <c r="AC1" s="81">
        <v>45193</v>
      </c>
      <c r="AD1" s="81">
        <v>45253</v>
      </c>
      <c r="AE1" s="82"/>
      <c r="AF1" s="82"/>
    </row>
    <row r="2" spans="1:33" ht="15" customHeight="1">
      <c r="A2" s="196"/>
      <c r="B2" s="197"/>
      <c r="C2" s="197"/>
      <c r="D2" s="197"/>
      <c r="E2" s="197"/>
      <c r="F2" s="197"/>
      <c r="G2" s="197"/>
      <c r="H2" s="198"/>
      <c r="I2" s="83" t="s">
        <v>397</v>
      </c>
      <c r="J2" s="83" t="s">
        <v>397</v>
      </c>
      <c r="K2" s="83" t="s">
        <v>397</v>
      </c>
      <c r="L2" s="83" t="s">
        <v>397</v>
      </c>
      <c r="M2" s="94" t="s">
        <v>512</v>
      </c>
      <c r="N2" s="83" t="s">
        <v>397</v>
      </c>
      <c r="O2" s="83" t="s">
        <v>397</v>
      </c>
      <c r="P2" s="83" t="s">
        <v>397</v>
      </c>
      <c r="Q2" s="83" t="s">
        <v>397</v>
      </c>
      <c r="R2" s="94" t="s">
        <v>512</v>
      </c>
      <c r="S2" s="83" t="s">
        <v>397</v>
      </c>
      <c r="T2" s="94" t="s">
        <v>512</v>
      </c>
      <c r="U2" s="94" t="s">
        <v>512</v>
      </c>
      <c r="V2" s="83" t="s">
        <v>397</v>
      </c>
      <c r="W2" s="83" t="s">
        <v>397</v>
      </c>
      <c r="X2" s="83" t="s">
        <v>397</v>
      </c>
      <c r="Y2" s="94" t="s">
        <v>512</v>
      </c>
      <c r="Z2" s="94" t="s">
        <v>512</v>
      </c>
      <c r="AA2" s="83" t="s">
        <v>397</v>
      </c>
      <c r="AB2" s="83" t="s">
        <v>397</v>
      </c>
      <c r="AC2" s="83" t="s">
        <v>397</v>
      </c>
      <c r="AD2" s="94" t="s">
        <v>512</v>
      </c>
      <c r="AE2" s="82"/>
      <c r="AF2" s="82"/>
    </row>
    <row r="3" spans="1:33" ht="33.75">
      <c r="A3" s="84" t="s">
        <v>436</v>
      </c>
      <c r="B3" s="84" t="s">
        <v>308</v>
      </c>
      <c r="C3" s="84" t="s">
        <v>309</v>
      </c>
      <c r="D3" s="84" t="s">
        <v>437</v>
      </c>
      <c r="E3" s="84" t="s">
        <v>438</v>
      </c>
      <c r="F3" s="84" t="s">
        <v>53</v>
      </c>
      <c r="G3" s="84" t="s">
        <v>439</v>
      </c>
      <c r="H3" s="84" t="s">
        <v>440</v>
      </c>
      <c r="I3" s="93" t="s">
        <v>505</v>
      </c>
      <c r="J3" s="93" t="s">
        <v>506</v>
      </c>
      <c r="K3" s="93" t="s">
        <v>559</v>
      </c>
      <c r="L3" s="93" t="s">
        <v>565</v>
      </c>
      <c r="M3" s="95" t="s">
        <v>566</v>
      </c>
      <c r="N3" s="96" t="s">
        <v>603</v>
      </c>
      <c r="O3" s="93" t="s">
        <v>507</v>
      </c>
      <c r="P3" s="93" t="s">
        <v>508</v>
      </c>
      <c r="Q3" s="93" t="s">
        <v>509</v>
      </c>
      <c r="R3" s="95" t="s">
        <v>594</v>
      </c>
      <c r="S3" s="93" t="s">
        <v>555</v>
      </c>
      <c r="T3" s="95" t="s">
        <v>556</v>
      </c>
      <c r="U3" s="95" t="s">
        <v>620</v>
      </c>
      <c r="V3" s="93" t="s">
        <v>510</v>
      </c>
      <c r="W3" s="96" t="s">
        <v>606</v>
      </c>
      <c r="X3" s="93" t="s">
        <v>511</v>
      </c>
      <c r="Y3" s="95" t="s">
        <v>514</v>
      </c>
      <c r="Z3" s="95" t="s">
        <v>513</v>
      </c>
      <c r="AA3" s="96" t="s">
        <v>515</v>
      </c>
      <c r="AB3" s="93" t="s">
        <v>516</v>
      </c>
      <c r="AC3" s="93" t="s">
        <v>517</v>
      </c>
      <c r="AD3" s="93" t="s">
        <v>628</v>
      </c>
      <c r="AE3" s="98" t="s">
        <v>441</v>
      </c>
      <c r="AF3" s="98" t="s">
        <v>518</v>
      </c>
      <c r="AG3" s="30"/>
    </row>
    <row r="4" spans="1:33">
      <c r="A4" s="178">
        <v>1</v>
      </c>
      <c r="B4" s="161" t="s">
        <v>595</v>
      </c>
      <c r="C4" s="161" t="s">
        <v>596</v>
      </c>
      <c r="D4" s="162" t="s">
        <v>597</v>
      </c>
      <c r="E4" s="162" t="s">
        <v>598</v>
      </c>
      <c r="F4" s="162" t="s">
        <v>599</v>
      </c>
      <c r="G4" s="86">
        <f t="shared" ref="G4:G9" si="0">SUM(I4:AE4)</f>
        <v>222</v>
      </c>
      <c r="H4" s="87">
        <f>COUNTIF(I4:AC4,"&lt;&gt;0")</f>
        <v>2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97">
        <f>+'Aix En Provence'!C4</f>
        <v>99</v>
      </c>
      <c r="O4" s="88">
        <v>0</v>
      </c>
      <c r="P4" s="88">
        <v>0</v>
      </c>
      <c r="Q4" s="88">
        <v>0</v>
      </c>
      <c r="R4" s="88">
        <v>0</v>
      </c>
      <c r="S4" s="88">
        <v>0</v>
      </c>
      <c r="T4" s="88">
        <v>0</v>
      </c>
      <c r="U4" s="88">
        <v>0</v>
      </c>
      <c r="V4" s="88">
        <v>0</v>
      </c>
      <c r="W4" s="97">
        <f>+Lathi!C4</f>
        <v>73</v>
      </c>
      <c r="X4" s="88">
        <v>0</v>
      </c>
      <c r="Y4" s="88">
        <v>0</v>
      </c>
      <c r="Z4" s="88">
        <v>0</v>
      </c>
      <c r="AA4" s="88">
        <v>0</v>
      </c>
      <c r="AB4" s="88">
        <v>0</v>
      </c>
      <c r="AC4" s="88">
        <v>0</v>
      </c>
      <c r="AD4" s="88">
        <v>0</v>
      </c>
      <c r="AE4" s="89">
        <v>50</v>
      </c>
      <c r="AF4" s="128">
        <v>6</v>
      </c>
      <c r="AG4" s="10" t="s">
        <v>521</v>
      </c>
    </row>
    <row r="5" spans="1:33">
      <c r="A5" s="85">
        <v>2</v>
      </c>
      <c r="B5" s="79" t="s">
        <v>365</v>
      </c>
      <c r="C5" s="79" t="s">
        <v>366</v>
      </c>
      <c r="D5" s="4" t="s">
        <v>442</v>
      </c>
      <c r="E5" s="4" t="s">
        <v>443</v>
      </c>
      <c r="F5" s="4" t="s">
        <v>40</v>
      </c>
      <c r="G5" s="86">
        <f t="shared" si="0"/>
        <v>552</v>
      </c>
      <c r="H5" s="87">
        <f>COUNTIF(I5:AC5,"&lt;&gt;0")</f>
        <v>2</v>
      </c>
      <c r="I5" s="97">
        <f>+Irondelta!C3</f>
        <v>242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97">
        <f>+Mergozzo!C3</f>
        <v>260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9">
        <v>50</v>
      </c>
      <c r="AF5" s="89">
        <v>0</v>
      </c>
      <c r="AG5" s="10" t="s">
        <v>521</v>
      </c>
    </row>
    <row r="6" spans="1:33">
      <c r="A6" s="85">
        <v>3</v>
      </c>
      <c r="B6" s="79" t="s">
        <v>381</v>
      </c>
      <c r="C6" s="79" t="s">
        <v>382</v>
      </c>
      <c r="D6" s="4" t="s">
        <v>445</v>
      </c>
      <c r="E6" s="4" t="s">
        <v>446</v>
      </c>
      <c r="F6" s="4" t="s">
        <v>163</v>
      </c>
      <c r="G6" s="86">
        <f t="shared" si="0"/>
        <v>240</v>
      </c>
      <c r="H6" s="87">
        <f t="shared" ref="H6:H9" si="1">COUNTIF(I6:AC6,"&lt;&gt;0")</f>
        <v>1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97">
        <f>+'Ironlake Mugello'!C16</f>
        <v>240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9"/>
      <c r="AF6" s="128">
        <v>4</v>
      </c>
    </row>
    <row r="7" spans="1:33">
      <c r="A7" s="85">
        <v>4</v>
      </c>
      <c r="B7" s="79" t="s">
        <v>586</v>
      </c>
      <c r="C7" s="79" t="s">
        <v>587</v>
      </c>
      <c r="D7" s="4" t="s">
        <v>588</v>
      </c>
      <c r="E7" s="4" t="s">
        <v>589</v>
      </c>
      <c r="F7" s="4" t="s">
        <v>32</v>
      </c>
      <c r="G7" s="86">
        <f t="shared" si="0"/>
        <v>806</v>
      </c>
      <c r="H7" s="87">
        <f t="shared" ref="H7" si="2">COUNTIF(I7:AC7,"&lt;&gt;0")</f>
        <v>2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97">
        <f>+Klagenfurt!C7</f>
        <v>322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97">
        <f>+'70.3 Italy'!C9</f>
        <v>384</v>
      </c>
      <c r="AB7" s="88">
        <v>0</v>
      </c>
      <c r="AC7" s="88">
        <v>0</v>
      </c>
      <c r="AD7" s="88">
        <v>0</v>
      </c>
      <c r="AE7" s="89">
        <v>100</v>
      </c>
      <c r="AF7" s="128"/>
      <c r="AG7" s="10" t="s">
        <v>520</v>
      </c>
    </row>
    <row r="8" spans="1:33">
      <c r="A8" s="85">
        <v>5</v>
      </c>
      <c r="B8" s="79" t="s">
        <v>385</v>
      </c>
      <c r="C8" s="79" t="s">
        <v>386</v>
      </c>
      <c r="D8" s="4" t="s">
        <v>447</v>
      </c>
      <c r="E8" s="4" t="s">
        <v>448</v>
      </c>
      <c r="F8" s="4" t="s">
        <v>73</v>
      </c>
      <c r="G8" s="86">
        <f t="shared" si="0"/>
        <v>11</v>
      </c>
      <c r="H8" s="87">
        <f t="shared" si="1"/>
        <v>1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97">
        <f>+Sanremo!C6</f>
        <v>11</v>
      </c>
      <c r="AC8" s="88">
        <v>0</v>
      </c>
      <c r="AD8" s="88">
        <v>0</v>
      </c>
      <c r="AE8" s="89"/>
      <c r="AF8" s="128">
        <v>2</v>
      </c>
    </row>
    <row r="9" spans="1:33">
      <c r="A9" s="85">
        <v>6</v>
      </c>
      <c r="B9" s="79" t="s">
        <v>425</v>
      </c>
      <c r="C9" s="79" t="s">
        <v>434</v>
      </c>
      <c r="D9" s="4" t="s">
        <v>449</v>
      </c>
      <c r="E9" s="4" t="s">
        <v>450</v>
      </c>
      <c r="F9" s="4" t="s">
        <v>163</v>
      </c>
      <c r="G9" s="86">
        <f t="shared" si="0"/>
        <v>232</v>
      </c>
      <c r="H9" s="87">
        <f t="shared" si="1"/>
        <v>1</v>
      </c>
      <c r="I9" s="88">
        <v>0</v>
      </c>
      <c r="J9" s="97">
        <f>+'venice-jesolo'!C15</f>
        <v>232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9"/>
      <c r="AF9" s="128">
        <v>2</v>
      </c>
    </row>
    <row r="10" spans="1:33" ht="18.75">
      <c r="A10" s="199"/>
      <c r="B10" s="200"/>
      <c r="C10" s="200"/>
      <c r="D10" s="200"/>
      <c r="E10" s="200"/>
      <c r="F10" s="201"/>
      <c r="G10" s="86"/>
      <c r="H10" s="87"/>
      <c r="I10" s="87">
        <f>COUNTIF(I4:I9,"&lt;&gt;0")</f>
        <v>1</v>
      </c>
      <c r="J10" s="87">
        <f t="shared" ref="J10:AC10" si="3">COUNTIF(J4:J9,"&lt;&gt;0")</f>
        <v>1</v>
      </c>
      <c r="K10" s="87">
        <f t="shared" si="3"/>
        <v>0</v>
      </c>
      <c r="L10" s="87">
        <f t="shared" si="3"/>
        <v>0</v>
      </c>
      <c r="M10" s="87">
        <f t="shared" si="3"/>
        <v>0</v>
      </c>
      <c r="N10" s="87">
        <f t="shared" si="3"/>
        <v>1</v>
      </c>
      <c r="O10" s="87">
        <f t="shared" si="3"/>
        <v>1</v>
      </c>
      <c r="P10" s="87">
        <f t="shared" si="3"/>
        <v>1</v>
      </c>
      <c r="Q10" s="87">
        <f t="shared" si="3"/>
        <v>0</v>
      </c>
      <c r="R10" s="87">
        <f t="shared" si="3"/>
        <v>1</v>
      </c>
      <c r="S10" s="87">
        <f t="shared" si="3"/>
        <v>0</v>
      </c>
      <c r="T10" s="87">
        <f t="shared" si="3"/>
        <v>0</v>
      </c>
      <c r="U10" s="87">
        <f t="shared" ref="U10" si="4">COUNTIF(U4:U9,"&lt;&gt;0")</f>
        <v>0</v>
      </c>
      <c r="V10" s="87">
        <f t="shared" si="3"/>
        <v>0</v>
      </c>
      <c r="W10" s="87">
        <f t="shared" si="3"/>
        <v>1</v>
      </c>
      <c r="X10" s="87">
        <f t="shared" si="3"/>
        <v>0</v>
      </c>
      <c r="Y10" s="87">
        <f t="shared" si="3"/>
        <v>0</v>
      </c>
      <c r="Z10" s="87">
        <f t="shared" si="3"/>
        <v>0</v>
      </c>
      <c r="AA10" s="87">
        <f t="shared" si="3"/>
        <v>1</v>
      </c>
      <c r="AB10" s="87">
        <f t="shared" si="3"/>
        <v>1</v>
      </c>
      <c r="AC10" s="87">
        <f t="shared" si="3"/>
        <v>0</v>
      </c>
      <c r="AD10" s="87">
        <f t="shared" ref="AD10" si="5">COUNTIF(AD4:AD9,"&lt;&gt;0")</f>
        <v>0</v>
      </c>
      <c r="AE10" s="90"/>
      <c r="AF10" s="128"/>
    </row>
    <row r="11" spans="1:33" ht="33.75">
      <c r="A11" s="91" t="s">
        <v>436</v>
      </c>
      <c r="B11" s="91" t="s">
        <v>308</v>
      </c>
      <c r="C11" s="91" t="s">
        <v>309</v>
      </c>
      <c r="D11" s="91" t="s">
        <v>437</v>
      </c>
      <c r="E11" s="91" t="s">
        <v>438</v>
      </c>
      <c r="F11" s="91" t="s">
        <v>53</v>
      </c>
      <c r="G11" s="84" t="s">
        <v>439</v>
      </c>
      <c r="H11" s="84" t="s">
        <v>440</v>
      </c>
      <c r="I11" s="93" t="s">
        <v>505</v>
      </c>
      <c r="J11" s="93" t="s">
        <v>506</v>
      </c>
      <c r="K11" s="93" t="s">
        <v>559</v>
      </c>
      <c r="L11" s="93" t="s">
        <v>565</v>
      </c>
      <c r="M11" s="95" t="s">
        <v>566</v>
      </c>
      <c r="N11" s="96" t="s">
        <v>603</v>
      </c>
      <c r="O11" s="93" t="s">
        <v>507</v>
      </c>
      <c r="P11" s="93" t="s">
        <v>508</v>
      </c>
      <c r="Q11" s="93" t="s">
        <v>509</v>
      </c>
      <c r="R11" s="95" t="s">
        <v>594</v>
      </c>
      <c r="S11" s="93" t="s">
        <v>555</v>
      </c>
      <c r="T11" s="95" t="s">
        <v>556</v>
      </c>
      <c r="U11" s="95" t="s">
        <v>620</v>
      </c>
      <c r="V11" s="93" t="s">
        <v>510</v>
      </c>
      <c r="W11" s="96" t="s">
        <v>605</v>
      </c>
      <c r="X11" s="93" t="s">
        <v>511</v>
      </c>
      <c r="Y11" s="95" t="s">
        <v>514</v>
      </c>
      <c r="Z11" s="95" t="s">
        <v>513</v>
      </c>
      <c r="AA11" s="96" t="s">
        <v>515</v>
      </c>
      <c r="AB11" s="93" t="s">
        <v>516</v>
      </c>
      <c r="AC11" s="93" t="s">
        <v>517</v>
      </c>
      <c r="AD11" s="93" t="s">
        <v>628</v>
      </c>
      <c r="AE11" s="98" t="s">
        <v>441</v>
      </c>
      <c r="AF11" s="98" t="s">
        <v>518</v>
      </c>
      <c r="AG11" s="30"/>
    </row>
    <row r="12" spans="1:33">
      <c r="A12" s="85">
        <v>1</v>
      </c>
      <c r="B12" s="79" t="s">
        <v>311</v>
      </c>
      <c r="C12" s="79" t="s">
        <v>312</v>
      </c>
      <c r="D12" s="4" t="s">
        <v>451</v>
      </c>
      <c r="E12" s="4" t="s">
        <v>452</v>
      </c>
      <c r="F12" s="92" t="s">
        <v>100</v>
      </c>
      <c r="G12" s="86">
        <f t="shared" ref="G12:G26" si="6">SUM(I12:AE12)</f>
        <v>861</v>
      </c>
      <c r="H12" s="87">
        <f t="shared" ref="H12:H35" si="7">COUNTIF(I12:AC12,"&lt;&gt;0")</f>
        <v>3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97">
        <f>+'Ironlake Mugello'!C9</f>
        <v>189</v>
      </c>
      <c r="P12" s="88">
        <v>0</v>
      </c>
      <c r="Q12" s="88">
        <v>0</v>
      </c>
      <c r="R12" s="88">
        <v>0</v>
      </c>
      <c r="S12" s="88">
        <v>0</v>
      </c>
      <c r="T12" s="97">
        <f>+'Nizza full'!C4</f>
        <v>106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97">
        <f>+'Ironman Italy'!C4</f>
        <v>366</v>
      </c>
      <c r="AA12" s="88">
        <v>0</v>
      </c>
      <c r="AB12" s="88">
        <v>0</v>
      </c>
      <c r="AC12" s="88">
        <v>0</v>
      </c>
      <c r="AD12" s="88">
        <v>0</v>
      </c>
      <c r="AE12" s="89">
        <v>200</v>
      </c>
      <c r="AF12" s="128"/>
      <c r="AG12" s="10" t="s">
        <v>558</v>
      </c>
    </row>
    <row r="13" spans="1:33">
      <c r="A13" s="85">
        <v>2</v>
      </c>
      <c r="B13" s="79" t="s">
        <v>431</v>
      </c>
      <c r="C13" s="79" t="s">
        <v>362</v>
      </c>
      <c r="D13" s="4" t="s">
        <v>453</v>
      </c>
      <c r="E13" s="4" t="s">
        <v>454</v>
      </c>
      <c r="F13" s="4" t="s">
        <v>444</v>
      </c>
      <c r="G13" s="86">
        <f t="shared" si="6"/>
        <v>50</v>
      </c>
      <c r="H13" s="87">
        <f t="shared" si="7"/>
        <v>1</v>
      </c>
      <c r="I13" s="88">
        <v>0</v>
      </c>
      <c r="J13" s="97">
        <f>+'venice-jesolo'!C10</f>
        <v>50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9"/>
      <c r="AF13" s="128"/>
    </row>
    <row r="14" spans="1:33">
      <c r="A14" s="85">
        <v>3</v>
      </c>
      <c r="B14" s="79" t="s">
        <v>423</v>
      </c>
      <c r="C14" s="79" t="s">
        <v>424</v>
      </c>
      <c r="D14" s="4" t="s">
        <v>455</v>
      </c>
      <c r="E14" s="4" t="s">
        <v>456</v>
      </c>
      <c r="F14" s="4" t="s">
        <v>100</v>
      </c>
      <c r="G14" s="86">
        <f t="shared" si="6"/>
        <v>107</v>
      </c>
      <c r="H14" s="87">
        <f t="shared" si="7"/>
        <v>1</v>
      </c>
      <c r="I14" s="88">
        <v>0</v>
      </c>
      <c r="J14" s="88">
        <v>0</v>
      </c>
      <c r="K14" s="88">
        <v>0</v>
      </c>
      <c r="L14" s="97">
        <f>+'Girona 70.3'!C4</f>
        <v>107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9"/>
      <c r="AF14" s="128"/>
    </row>
    <row r="15" spans="1:33">
      <c r="A15" s="85">
        <v>4</v>
      </c>
      <c r="B15" s="79" t="s">
        <v>430</v>
      </c>
      <c r="C15" s="79" t="s">
        <v>435</v>
      </c>
      <c r="D15" s="4" t="s">
        <v>457</v>
      </c>
      <c r="E15" s="4" t="s">
        <v>458</v>
      </c>
      <c r="F15" s="4" t="s">
        <v>73</v>
      </c>
      <c r="G15" s="86">
        <f t="shared" si="6"/>
        <v>91</v>
      </c>
      <c r="H15" s="87">
        <f t="shared" si="7"/>
        <v>1</v>
      </c>
      <c r="I15" s="88">
        <v>0</v>
      </c>
      <c r="J15" s="97">
        <f>+'venice-jesolo'!C9</f>
        <v>91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9"/>
      <c r="AF15" s="128"/>
    </row>
    <row r="16" spans="1:33">
      <c r="A16" s="85">
        <v>5</v>
      </c>
      <c r="B16" s="79" t="s">
        <v>313</v>
      </c>
      <c r="C16" s="79" t="s">
        <v>314</v>
      </c>
      <c r="D16" s="4" t="s">
        <v>459</v>
      </c>
      <c r="E16" s="4" t="s">
        <v>460</v>
      </c>
      <c r="F16" s="4" t="s">
        <v>444</v>
      </c>
      <c r="G16" s="86">
        <f t="shared" si="6"/>
        <v>84</v>
      </c>
      <c r="H16" s="87">
        <f t="shared" si="7"/>
        <v>1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97">
        <f>+'Ironlake Mugello'!C12</f>
        <v>84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9"/>
      <c r="AF16" s="128"/>
    </row>
    <row r="17" spans="1:33">
      <c r="A17" s="85">
        <v>6</v>
      </c>
      <c r="B17" s="79" t="s">
        <v>461</v>
      </c>
      <c r="C17" s="79" t="s">
        <v>348</v>
      </c>
      <c r="D17" s="4" t="s">
        <v>462</v>
      </c>
      <c r="E17" s="4" t="s">
        <v>463</v>
      </c>
      <c r="F17" s="4" t="s">
        <v>163</v>
      </c>
      <c r="G17" s="86">
        <f t="shared" si="6"/>
        <v>315</v>
      </c>
      <c r="H17" s="87">
        <f t="shared" si="7"/>
        <v>1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97">
        <f>+'Ironman Italy'!C6</f>
        <v>215</v>
      </c>
      <c r="AA17" s="88">
        <v>0</v>
      </c>
      <c r="AB17" s="88">
        <v>0</v>
      </c>
      <c r="AC17" s="88">
        <v>0</v>
      </c>
      <c r="AD17" s="88">
        <v>0</v>
      </c>
      <c r="AE17" s="89">
        <v>100</v>
      </c>
      <c r="AF17" s="128"/>
      <c r="AG17" s="10" t="s">
        <v>520</v>
      </c>
    </row>
    <row r="18" spans="1:33">
      <c r="A18" s="85">
        <v>7</v>
      </c>
      <c r="B18" s="79" t="s">
        <v>315</v>
      </c>
      <c r="C18" s="79" t="s">
        <v>316</v>
      </c>
      <c r="D18" s="4" t="s">
        <v>464</v>
      </c>
      <c r="E18" s="4" t="s">
        <v>465</v>
      </c>
      <c r="F18" s="4" t="s">
        <v>32</v>
      </c>
      <c r="G18" s="86">
        <f t="shared" si="6"/>
        <v>164</v>
      </c>
      <c r="H18" s="87">
        <f t="shared" si="7"/>
        <v>1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97">
        <f>+LovereTri!C3</f>
        <v>164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9"/>
      <c r="AF18" s="128"/>
    </row>
    <row r="19" spans="1:33">
      <c r="A19" s="85">
        <v>8</v>
      </c>
      <c r="B19" s="79" t="s">
        <v>466</v>
      </c>
      <c r="C19" s="79" t="s">
        <v>467</v>
      </c>
      <c r="D19" s="4" t="s">
        <v>468</v>
      </c>
      <c r="E19" s="4" t="s">
        <v>469</v>
      </c>
      <c r="F19" s="4" t="s">
        <v>73</v>
      </c>
      <c r="G19" s="86">
        <f t="shared" si="6"/>
        <v>219</v>
      </c>
      <c r="H19" s="87">
        <f t="shared" si="7"/>
        <v>1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97">
        <f>+'Ironman Italy'!C9</f>
        <v>119</v>
      </c>
      <c r="AA19" s="88">
        <v>0</v>
      </c>
      <c r="AB19" s="88">
        <v>0</v>
      </c>
      <c r="AC19" s="88">
        <v>0</v>
      </c>
      <c r="AD19" s="88">
        <v>0</v>
      </c>
      <c r="AE19" s="89">
        <v>100</v>
      </c>
      <c r="AF19" s="128"/>
      <c r="AG19" s="10" t="s">
        <v>520</v>
      </c>
    </row>
    <row r="20" spans="1:33">
      <c r="A20" s="85">
        <v>9</v>
      </c>
      <c r="B20" s="79" t="s">
        <v>325</v>
      </c>
      <c r="C20" s="79" t="s">
        <v>326</v>
      </c>
      <c r="D20" s="4" t="s">
        <v>470</v>
      </c>
      <c r="E20" s="4" t="s">
        <v>471</v>
      </c>
      <c r="F20" s="4" t="s">
        <v>40</v>
      </c>
      <c r="G20" s="86">
        <f t="shared" si="6"/>
        <v>355</v>
      </c>
      <c r="H20" s="87">
        <f t="shared" si="7"/>
        <v>2</v>
      </c>
      <c r="I20" s="88">
        <v>0</v>
      </c>
      <c r="J20" s="97">
        <f>+'venice-jesolo'!C5</f>
        <v>201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97">
        <f>+Sanremo!C3</f>
        <v>104</v>
      </c>
      <c r="AC20" s="88">
        <v>0</v>
      </c>
      <c r="AD20" s="88">
        <v>0</v>
      </c>
      <c r="AE20" s="89">
        <v>50</v>
      </c>
      <c r="AF20" s="128"/>
      <c r="AG20" s="10" t="s">
        <v>521</v>
      </c>
    </row>
    <row r="21" spans="1:33">
      <c r="A21" s="85">
        <v>10</v>
      </c>
      <c r="B21" s="79" t="s">
        <v>330</v>
      </c>
      <c r="C21" s="79" t="s">
        <v>331</v>
      </c>
      <c r="D21" s="4" t="s">
        <v>472</v>
      </c>
      <c r="E21" s="4" t="s">
        <v>473</v>
      </c>
      <c r="F21" s="4" t="s">
        <v>40</v>
      </c>
      <c r="G21" s="86">
        <f t="shared" si="6"/>
        <v>780</v>
      </c>
      <c r="H21" s="87">
        <f>COUNTIF(I21:AD21,"&lt;&gt;0")</f>
        <v>4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97">
        <f>+Idroman!C3</f>
        <v>148</v>
      </c>
      <c r="R21" s="88">
        <v>0</v>
      </c>
      <c r="S21" s="88">
        <v>0</v>
      </c>
      <c r="T21" s="88">
        <v>0</v>
      </c>
      <c r="U21" s="97">
        <f>+Swedeman!C4</f>
        <v>160</v>
      </c>
      <c r="V21" s="88">
        <v>0</v>
      </c>
      <c r="W21" s="88">
        <v>0</v>
      </c>
      <c r="X21" s="88">
        <v>0</v>
      </c>
      <c r="Y21" s="97">
        <f>+'Livigno Extreme'!C3</f>
        <v>157</v>
      </c>
      <c r="Z21" s="88">
        <v>0</v>
      </c>
      <c r="AA21" s="88">
        <v>0</v>
      </c>
      <c r="AB21" s="88">
        <v>0</v>
      </c>
      <c r="AC21" s="88">
        <v>0</v>
      </c>
      <c r="AD21" s="97">
        <f>+Knysna!C4</f>
        <v>15</v>
      </c>
      <c r="AE21" s="89">
        <v>300</v>
      </c>
      <c r="AF21" s="128"/>
      <c r="AG21" s="10" t="s">
        <v>629</v>
      </c>
    </row>
    <row r="22" spans="1:33">
      <c r="A22" s="85">
        <v>11</v>
      </c>
      <c r="B22" s="79" t="s">
        <v>349</v>
      </c>
      <c r="C22" s="79" t="s">
        <v>350</v>
      </c>
      <c r="D22" s="4" t="s">
        <v>474</v>
      </c>
      <c r="E22" s="4" t="s">
        <v>475</v>
      </c>
      <c r="F22" s="4" t="s">
        <v>91</v>
      </c>
      <c r="G22" s="86">
        <f t="shared" si="6"/>
        <v>248</v>
      </c>
      <c r="H22" s="87">
        <f t="shared" si="7"/>
        <v>1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97">
        <f>+'Ironlake Mugello'!C5</f>
        <v>248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9"/>
      <c r="AF22" s="128"/>
    </row>
    <row r="23" spans="1:33">
      <c r="A23" s="85">
        <v>12</v>
      </c>
      <c r="B23" s="79" t="s">
        <v>351</v>
      </c>
      <c r="C23" s="79" t="s">
        <v>352</v>
      </c>
      <c r="D23" s="4" t="s">
        <v>476</v>
      </c>
      <c r="E23" s="4" t="s">
        <v>477</v>
      </c>
      <c r="F23" s="4" t="s">
        <v>32</v>
      </c>
      <c r="G23" s="86">
        <f t="shared" si="6"/>
        <v>1338</v>
      </c>
      <c r="H23" s="87">
        <f t="shared" si="7"/>
        <v>3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97">
        <f>+'Ironlake Mugello'!C4</f>
        <v>342</v>
      </c>
      <c r="P23" s="88">
        <v>0</v>
      </c>
      <c r="Q23" s="88">
        <v>0</v>
      </c>
      <c r="R23" s="97">
        <f>+Klagenfurt!C4</f>
        <v>326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97">
        <f>+'70.3 Italy'!C4</f>
        <v>520</v>
      </c>
      <c r="AB23" s="88">
        <v>0</v>
      </c>
      <c r="AC23" s="88">
        <v>0</v>
      </c>
      <c r="AD23" s="88">
        <v>0</v>
      </c>
      <c r="AE23" s="89">
        <v>150</v>
      </c>
      <c r="AF23" s="128"/>
      <c r="AG23" s="10" t="s">
        <v>522</v>
      </c>
    </row>
    <row r="24" spans="1:33">
      <c r="A24" s="85">
        <v>13</v>
      </c>
      <c r="B24" s="79" t="s">
        <v>478</v>
      </c>
      <c r="C24" s="79" t="s">
        <v>348</v>
      </c>
      <c r="D24" s="4" t="s">
        <v>479</v>
      </c>
      <c r="E24" s="4" t="s">
        <v>480</v>
      </c>
      <c r="F24" s="4" t="s">
        <v>40</v>
      </c>
      <c r="G24" s="86">
        <f t="shared" si="6"/>
        <v>1003</v>
      </c>
      <c r="H24" s="87">
        <f t="shared" si="7"/>
        <v>3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97">
        <f>+'Ironlake Mugello'!C7</f>
        <v>226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97">
        <f>+EagleXman!C3</f>
        <v>390</v>
      </c>
      <c r="W24" s="88">
        <v>0</v>
      </c>
      <c r="X24" s="88">
        <v>0</v>
      </c>
      <c r="Y24" s="88">
        <v>0</v>
      </c>
      <c r="Z24" s="97">
        <f>+'Ironman Italy'!C5</f>
        <v>237</v>
      </c>
      <c r="AA24" s="88">
        <v>0</v>
      </c>
      <c r="AB24" s="88">
        <v>0</v>
      </c>
      <c r="AC24" s="88">
        <v>0</v>
      </c>
      <c r="AD24" s="88">
        <v>0</v>
      </c>
      <c r="AE24" s="89">
        <v>150</v>
      </c>
      <c r="AF24" s="128"/>
      <c r="AG24" s="10" t="s">
        <v>522</v>
      </c>
    </row>
    <row r="25" spans="1:33">
      <c r="A25" s="85">
        <v>14</v>
      </c>
      <c r="B25" s="79" t="s">
        <v>361</v>
      </c>
      <c r="C25" s="79" t="s">
        <v>362</v>
      </c>
      <c r="D25" s="4" t="s">
        <v>481</v>
      </c>
      <c r="E25" s="4" t="s">
        <v>482</v>
      </c>
      <c r="F25" s="4" t="s">
        <v>73</v>
      </c>
      <c r="G25" s="86">
        <f t="shared" si="6"/>
        <v>1039</v>
      </c>
      <c r="H25" s="87">
        <f t="shared" si="7"/>
        <v>4</v>
      </c>
      <c r="I25" s="88">
        <v>0</v>
      </c>
      <c r="J25" s="88">
        <v>0</v>
      </c>
      <c r="K25" s="97">
        <f>+Mallorca70.3!C4</f>
        <v>221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97">
        <f>+Nizza70.3!C4</f>
        <v>236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97">
        <f>+'70.3 Italy'!C5</f>
        <v>294</v>
      </c>
      <c r="AB25" s="88">
        <v>0</v>
      </c>
      <c r="AC25" s="97">
        <f>+'elbaman 70,3'!C3</f>
        <v>188</v>
      </c>
      <c r="AD25" s="88">
        <v>0</v>
      </c>
      <c r="AE25" s="89">
        <v>100</v>
      </c>
      <c r="AF25" s="128"/>
      <c r="AG25" s="10" t="s">
        <v>562</v>
      </c>
    </row>
    <row r="26" spans="1:33">
      <c r="A26" s="85">
        <v>15</v>
      </c>
      <c r="B26" s="79" t="s">
        <v>383</v>
      </c>
      <c r="C26" s="79" t="s">
        <v>384</v>
      </c>
      <c r="D26" s="4" t="s">
        <v>483</v>
      </c>
      <c r="E26" s="4" t="s">
        <v>484</v>
      </c>
      <c r="F26" s="4" t="s">
        <v>100</v>
      </c>
      <c r="G26" s="86">
        <f t="shared" si="6"/>
        <v>240</v>
      </c>
      <c r="H26" s="87">
        <f t="shared" si="7"/>
        <v>1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97">
        <f>+'Ironlake Mugello'!C6</f>
        <v>240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9"/>
      <c r="AF26" s="128"/>
    </row>
    <row r="27" spans="1:33">
      <c r="A27" s="85">
        <v>16</v>
      </c>
      <c r="B27" s="79" t="s">
        <v>485</v>
      </c>
      <c r="C27" s="79" t="s">
        <v>316</v>
      </c>
      <c r="D27" s="4" t="s">
        <v>486</v>
      </c>
      <c r="E27" s="4" t="s">
        <v>487</v>
      </c>
      <c r="F27" s="4" t="s">
        <v>40</v>
      </c>
      <c r="G27" s="86">
        <f t="shared" ref="G27" si="8">SUM(I27:AE27)</f>
        <v>302</v>
      </c>
      <c r="H27" s="87">
        <f t="shared" si="7"/>
        <v>1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97">
        <f>+'Ironman Italy'!C7</f>
        <v>202</v>
      </c>
      <c r="AA27" s="88">
        <v>0</v>
      </c>
      <c r="AB27" s="88">
        <v>0</v>
      </c>
      <c r="AC27" s="88">
        <v>0</v>
      </c>
      <c r="AD27" s="88">
        <v>0</v>
      </c>
      <c r="AE27" s="89">
        <v>100</v>
      </c>
      <c r="AF27" s="128"/>
      <c r="AG27" s="10" t="s">
        <v>520</v>
      </c>
    </row>
    <row r="28" spans="1:33">
      <c r="A28" s="85">
        <v>17</v>
      </c>
      <c r="B28" s="79" t="s">
        <v>428</v>
      </c>
      <c r="C28" s="79" t="s">
        <v>429</v>
      </c>
      <c r="D28" s="4" t="s">
        <v>488</v>
      </c>
      <c r="E28" s="4" t="s">
        <v>489</v>
      </c>
      <c r="F28" s="4" t="s">
        <v>163</v>
      </c>
      <c r="G28" s="86">
        <f t="shared" ref="G28:G35" si="9">SUM(I28:AE28)</f>
        <v>111</v>
      </c>
      <c r="H28" s="87">
        <f t="shared" si="7"/>
        <v>1</v>
      </c>
      <c r="I28" s="88">
        <v>0</v>
      </c>
      <c r="J28" s="97">
        <f>+'venice-jesolo'!C8</f>
        <v>111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9"/>
      <c r="AF28" s="128"/>
    </row>
    <row r="29" spans="1:33">
      <c r="A29" s="85">
        <v>18</v>
      </c>
      <c r="B29" s="79" t="s">
        <v>387</v>
      </c>
      <c r="C29" s="79" t="s">
        <v>388</v>
      </c>
      <c r="D29" s="4" t="s">
        <v>490</v>
      </c>
      <c r="E29" s="4" t="s">
        <v>491</v>
      </c>
      <c r="F29" s="4" t="s">
        <v>73</v>
      </c>
      <c r="G29" s="86">
        <f t="shared" si="9"/>
        <v>141</v>
      </c>
      <c r="H29" s="87">
        <f t="shared" si="7"/>
        <v>1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97">
        <f>+'Ironlake Mugello'!C11</f>
        <v>141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9"/>
      <c r="AF29" s="128"/>
    </row>
    <row r="30" spans="1:33">
      <c r="A30" s="85">
        <v>19</v>
      </c>
      <c r="B30" s="79" t="s">
        <v>389</v>
      </c>
      <c r="C30" s="79" t="s">
        <v>390</v>
      </c>
      <c r="D30" s="4" t="s">
        <v>492</v>
      </c>
      <c r="E30" s="4" t="s">
        <v>493</v>
      </c>
      <c r="F30" s="4" t="s">
        <v>100</v>
      </c>
      <c r="G30" s="86">
        <f t="shared" si="9"/>
        <v>140</v>
      </c>
      <c r="H30" s="87">
        <f t="shared" si="7"/>
        <v>1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97">
        <f>+'Ironman Italy'!C10</f>
        <v>40</v>
      </c>
      <c r="AA30" s="88">
        <v>0</v>
      </c>
      <c r="AB30" s="88">
        <v>0</v>
      </c>
      <c r="AC30" s="88">
        <v>0</v>
      </c>
      <c r="AD30" s="88">
        <v>0</v>
      </c>
      <c r="AE30" s="89">
        <v>100</v>
      </c>
      <c r="AF30" s="128"/>
      <c r="AG30" s="10" t="s">
        <v>520</v>
      </c>
    </row>
    <row r="31" spans="1:33">
      <c r="A31" s="85">
        <v>20</v>
      </c>
      <c r="B31" s="79" t="s">
        <v>393</v>
      </c>
      <c r="C31" s="79" t="s">
        <v>312</v>
      </c>
      <c r="D31" s="4" t="s">
        <v>494</v>
      </c>
      <c r="E31" s="4" t="s">
        <v>495</v>
      </c>
      <c r="F31" s="4" t="s">
        <v>32</v>
      </c>
      <c r="G31" s="86">
        <f t="shared" si="9"/>
        <v>215</v>
      </c>
      <c r="H31" s="87">
        <f t="shared" si="7"/>
        <v>1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97">
        <f>+'Ironlake Mugello'!C8</f>
        <v>215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9"/>
      <c r="AF31" s="128"/>
    </row>
    <row r="32" spans="1:33">
      <c r="A32" s="85">
        <v>21</v>
      </c>
      <c r="B32" s="79" t="s">
        <v>394</v>
      </c>
      <c r="C32" s="79" t="s">
        <v>395</v>
      </c>
      <c r="D32" s="4" t="s">
        <v>496</v>
      </c>
      <c r="E32" s="4" t="s">
        <v>497</v>
      </c>
      <c r="F32" s="4" t="s">
        <v>133</v>
      </c>
      <c r="G32" s="86">
        <f t="shared" si="9"/>
        <v>189</v>
      </c>
      <c r="H32" s="87">
        <f t="shared" si="7"/>
        <v>1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97">
        <f>+'Ironlake Mugello'!C10</f>
        <v>189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9"/>
      <c r="AF32" s="128"/>
    </row>
    <row r="33" spans="1:33">
      <c r="A33" s="85">
        <v>22</v>
      </c>
      <c r="B33" s="79" t="s">
        <v>432</v>
      </c>
      <c r="C33" s="79" t="s">
        <v>433</v>
      </c>
      <c r="D33" s="4" t="s">
        <v>498</v>
      </c>
      <c r="E33" s="4" t="s">
        <v>499</v>
      </c>
      <c r="F33" s="4" t="s">
        <v>163</v>
      </c>
      <c r="G33" s="86">
        <f t="shared" si="9"/>
        <v>504</v>
      </c>
      <c r="H33" s="87">
        <f t="shared" si="7"/>
        <v>2</v>
      </c>
      <c r="I33" s="88">
        <v>0</v>
      </c>
      <c r="J33" s="88">
        <v>0</v>
      </c>
      <c r="K33" s="88">
        <v>0</v>
      </c>
      <c r="L33" s="88">
        <v>0</v>
      </c>
      <c r="M33" s="97">
        <f>+'Girona FULL'!C4</f>
        <v>108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97">
        <f>+'Ironman Italy'!C8</f>
        <v>196</v>
      </c>
      <c r="AA33" s="88">
        <v>0</v>
      </c>
      <c r="AB33" s="88">
        <v>0</v>
      </c>
      <c r="AC33" s="88">
        <v>0</v>
      </c>
      <c r="AD33" s="88">
        <v>0</v>
      </c>
      <c r="AE33" s="89">
        <v>200</v>
      </c>
      <c r="AF33" s="128"/>
      <c r="AG33" s="10" t="s">
        <v>558</v>
      </c>
    </row>
    <row r="34" spans="1:33">
      <c r="A34" s="85">
        <v>23</v>
      </c>
      <c r="B34" s="79" t="s">
        <v>426</v>
      </c>
      <c r="C34" s="79" t="s">
        <v>427</v>
      </c>
      <c r="D34" s="4" t="s">
        <v>500</v>
      </c>
      <c r="E34" s="4" t="s">
        <v>501</v>
      </c>
      <c r="F34" s="4" t="s">
        <v>73</v>
      </c>
      <c r="G34" s="86">
        <f t="shared" si="9"/>
        <v>121</v>
      </c>
      <c r="H34" s="87">
        <f t="shared" si="7"/>
        <v>1</v>
      </c>
      <c r="I34" s="88">
        <v>0</v>
      </c>
      <c r="J34" s="97">
        <f>+'venice-jesolo'!C7</f>
        <v>121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9"/>
      <c r="AF34" s="128"/>
    </row>
    <row r="35" spans="1:33">
      <c r="A35" s="85">
        <v>24</v>
      </c>
      <c r="B35" s="79" t="s">
        <v>422</v>
      </c>
      <c r="C35" s="79" t="s">
        <v>421</v>
      </c>
      <c r="D35" s="4" t="s">
        <v>502</v>
      </c>
      <c r="E35" s="4" t="s">
        <v>503</v>
      </c>
      <c r="F35" s="4" t="s">
        <v>163</v>
      </c>
      <c r="G35" s="86">
        <f t="shared" si="9"/>
        <v>166</v>
      </c>
      <c r="H35" s="87">
        <f t="shared" si="7"/>
        <v>1</v>
      </c>
      <c r="I35" s="88">
        <v>0</v>
      </c>
      <c r="J35" s="97">
        <f>+'venice-jesolo'!C6</f>
        <v>166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3"/>
      <c r="AF35" s="129"/>
    </row>
    <row r="36" spans="1:33">
      <c r="A36" s="126"/>
      <c r="I36" s="87">
        <f t="shared" ref="I36:Z36" si="10">COUNTIF(I12:I35,"&lt;&gt;0")</f>
        <v>0</v>
      </c>
      <c r="J36" s="87">
        <f t="shared" si="10"/>
        <v>6</v>
      </c>
      <c r="K36" s="87">
        <f t="shared" si="10"/>
        <v>1</v>
      </c>
      <c r="L36" s="87">
        <f t="shared" si="10"/>
        <v>1</v>
      </c>
      <c r="M36" s="87">
        <f t="shared" si="10"/>
        <v>1</v>
      </c>
      <c r="N36" s="87">
        <f t="shared" si="10"/>
        <v>0</v>
      </c>
      <c r="O36" s="87">
        <f t="shared" si="10"/>
        <v>9</v>
      </c>
      <c r="P36" s="87">
        <f t="shared" si="10"/>
        <v>0</v>
      </c>
      <c r="Q36" s="87">
        <f t="shared" si="10"/>
        <v>1</v>
      </c>
      <c r="R36" s="87">
        <f t="shared" si="10"/>
        <v>1</v>
      </c>
      <c r="S36" s="87">
        <f t="shared" si="10"/>
        <v>1</v>
      </c>
      <c r="T36" s="87">
        <f t="shared" si="10"/>
        <v>1</v>
      </c>
      <c r="U36" s="87">
        <f t="shared" ref="U36" si="11">COUNTIF(U12:U35,"&lt;&gt;0")</f>
        <v>1</v>
      </c>
      <c r="V36" s="87">
        <f t="shared" si="10"/>
        <v>1</v>
      </c>
      <c r="W36" s="87">
        <f t="shared" si="10"/>
        <v>0</v>
      </c>
      <c r="X36" s="87">
        <f t="shared" si="10"/>
        <v>1</v>
      </c>
      <c r="Y36" s="87">
        <f t="shared" si="10"/>
        <v>1</v>
      </c>
      <c r="Z36" s="87">
        <f t="shared" si="10"/>
        <v>7</v>
      </c>
      <c r="AA36" s="87">
        <f t="shared" ref="AA36:AC36" si="12">COUNTIF(AA12:AA35,"&lt;&gt;0")</f>
        <v>2</v>
      </c>
      <c r="AB36" s="87">
        <f t="shared" si="12"/>
        <v>1</v>
      </c>
      <c r="AC36" s="87">
        <f t="shared" si="12"/>
        <v>1</v>
      </c>
      <c r="AD36" s="87">
        <f t="shared" ref="AD36" si="13">COUNTIF(AD12:AD35,"&lt;&gt;0")</f>
        <v>1</v>
      </c>
    </row>
    <row r="37" spans="1:33">
      <c r="A37" s="127"/>
    </row>
  </sheetData>
  <mergeCells count="2">
    <mergeCell ref="A1:H2"/>
    <mergeCell ref="A10:F10"/>
  </mergeCells>
  <hyperlinks>
    <hyperlink ref="I3" location="IRONDELTA!A1" display="Irondelta"/>
    <hyperlink ref="J3" location="'venice-jesolo'!A1" display="Venice-Jesolo"/>
    <hyperlink ref="O3" location="'Ironlake Mugello'!A1" display="Mugello"/>
    <hyperlink ref="P3" location="MERGOZZO!A1" display="Mergozzo"/>
    <hyperlink ref="Q3" location="Idroman!A1" display="Idroman"/>
    <hyperlink ref="V3" location="EagleXman!A1" display="EagleXman"/>
    <hyperlink ref="X3" location="LovereTri!A1" display="LovereTri"/>
    <hyperlink ref="Y3" location="'Livigno Extreme'!A1" display="Livigno Extreme"/>
    <hyperlink ref="AC3" location="'elbaman 70,3'!A1" display="ElbaMan"/>
    <hyperlink ref="AB3" location="Sanremo!A1" display="Sanremo"/>
    <hyperlink ref="I11" location="IRONDELTA!A1" display="Irondelta"/>
    <hyperlink ref="J11" location="'venice-jesolo'!A1" display="Venice-Jesolo"/>
    <hyperlink ref="O11" location="'Ironlake Mugello'!A1" display="Mugello"/>
    <hyperlink ref="P11" location="MERGOZZO!A1" display="Mergozzo"/>
    <hyperlink ref="Q11" location="Idroman!A1" display="Idroman"/>
    <hyperlink ref="V11" location="EagleXman!A1" display="EagleXman"/>
    <hyperlink ref="X11" location="LovereTri!A1" display="LovereTri"/>
    <hyperlink ref="Y11" location="'Livigno Extreme'!A1" display="Livigno Extreme"/>
    <hyperlink ref="AC11" location="'elbaman 70,3'!A1" display="ElbaMan"/>
    <hyperlink ref="AB11" location="Sanremo!A1" display="Sanremo"/>
    <hyperlink ref="S3" location="Nizza70.3!A1" display="Nizza70.3"/>
    <hyperlink ref="T3" location="'Nizza full'!A1" display="Nizza full"/>
    <hyperlink ref="K3" location="Mallorca70.3!A1" display="Mallorca"/>
    <hyperlink ref="K11" location="Mallorca70.3!A1" display="Mallorca"/>
    <hyperlink ref="S11" location="Nizza70.3!A1" display="Nizza70.3"/>
    <hyperlink ref="T11" location="'Nizza full'!A1" display="Nizza full"/>
    <hyperlink ref="L3" location="'Girona 70.3'!A1" display="Girona 70.3"/>
    <hyperlink ref="M3" location="'Girona FULL'!A1" display="Girona FULL"/>
    <hyperlink ref="L11" location="'Girona 70.3'!A1" display="Girona 70.3"/>
    <hyperlink ref="M11" location="'Girona FULL'!A1" display="Girona FULL"/>
    <hyperlink ref="R3" location="Klagenfurt!A1" display="Klagenfurt"/>
    <hyperlink ref="N3" location="'Aix En Provence'!A1" display="'Aix En Provence'!A1"/>
    <hyperlink ref="N11" location="'Aix En Provence'!A1" display="'Aix En Provence'!A1"/>
    <hyperlink ref="W3" location="Lathi!A1" display="Lathi!A1"/>
    <hyperlink ref="R11" location="Klagenfurt!A1" display="Klagenfurt"/>
    <hyperlink ref="U3" location="Swedeman!A1" display="Swedeman"/>
    <hyperlink ref="U11" location="Swedeman!A1" display="Swedeman"/>
    <hyperlink ref="AD3" location="Knysna!A1" display="Knysna"/>
    <hyperlink ref="AD11" location="Knysna!A1" display="Knysna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"/>
  <sheetViews>
    <sheetView workbookViewId="0">
      <selection activeCell="A2" sqref="A2:Q2"/>
    </sheetView>
  </sheetViews>
  <sheetFormatPr defaultRowHeight="15"/>
  <cols>
    <col min="4" max="4" width="37.85546875" customWidth="1"/>
    <col min="9" max="9" width="12.28515625" customWidth="1"/>
    <col min="15" max="15" width="13.140625" customWidth="1"/>
  </cols>
  <sheetData>
    <row r="1" spans="1:19" ht="33" customHeight="1">
      <c r="A1" s="202" t="s">
        <v>417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18"/>
      <c r="S1" s="19"/>
    </row>
    <row r="2" spans="1:19" ht="32.25" thickBot="1">
      <c r="A2" s="28" t="s">
        <v>41</v>
      </c>
      <c r="B2" s="29" t="s">
        <v>42</v>
      </c>
      <c r="C2" s="28" t="s">
        <v>43</v>
      </c>
      <c r="D2" s="28" t="s">
        <v>44</v>
      </c>
      <c r="E2" s="28" t="s">
        <v>45</v>
      </c>
      <c r="F2" s="28" t="s">
        <v>46</v>
      </c>
      <c r="G2" s="28" t="s">
        <v>47</v>
      </c>
      <c r="H2" s="28" t="s">
        <v>48</v>
      </c>
      <c r="I2" s="28" t="s">
        <v>49</v>
      </c>
      <c r="J2" s="28" t="s">
        <v>24</v>
      </c>
      <c r="K2" s="28" t="s">
        <v>18</v>
      </c>
      <c r="L2" s="28" t="s">
        <v>50</v>
      </c>
      <c r="M2" s="28" t="s">
        <v>26</v>
      </c>
      <c r="N2" s="28" t="s">
        <v>18</v>
      </c>
      <c r="O2" s="28" t="s">
        <v>51</v>
      </c>
      <c r="P2" s="28" t="s">
        <v>52</v>
      </c>
      <c r="Q2" s="28" t="s">
        <v>53</v>
      </c>
    </row>
    <row r="3" spans="1:19" s="49" customFormat="1" ht="16.5" thickBot="1">
      <c r="A3" s="58">
        <v>47</v>
      </c>
      <c r="B3" s="58">
        <v>184</v>
      </c>
      <c r="C3" s="58">
        <v>157</v>
      </c>
      <c r="D3" s="62" t="s">
        <v>401</v>
      </c>
      <c r="E3" s="60">
        <v>378.79</v>
      </c>
      <c r="F3" s="60" t="s">
        <v>416</v>
      </c>
      <c r="G3" s="58" t="s">
        <v>339</v>
      </c>
      <c r="H3" s="60">
        <v>14</v>
      </c>
      <c r="I3" s="60" t="s">
        <v>343</v>
      </c>
      <c r="J3" s="60" t="s">
        <v>344</v>
      </c>
      <c r="K3" s="60">
        <v>51</v>
      </c>
      <c r="L3" s="60" t="s">
        <v>345</v>
      </c>
      <c r="M3" s="60" t="s">
        <v>346</v>
      </c>
      <c r="N3" s="60">
        <v>60</v>
      </c>
      <c r="O3" s="60" t="s">
        <v>347</v>
      </c>
      <c r="P3" s="60">
        <v>12</v>
      </c>
      <c r="Q3" s="60" t="s">
        <v>40</v>
      </c>
    </row>
    <row r="4" spans="1:19">
      <c r="A4" s="226" t="s">
        <v>418</v>
      </c>
      <c r="B4" s="226"/>
      <c r="C4" s="226"/>
    </row>
  </sheetData>
  <mergeCells count="2">
    <mergeCell ref="A1:Q1"/>
    <mergeCell ref="A4:C4"/>
  </mergeCells>
  <hyperlinks>
    <hyperlink ref="D3" r:id="rId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B4" sqref="B4"/>
    </sheetView>
  </sheetViews>
  <sheetFormatPr defaultRowHeight="15"/>
  <cols>
    <col min="1" max="1" width="9.140625" style="2"/>
    <col min="4" max="4" width="21.140625" customWidth="1"/>
    <col min="5" max="8" width="9.140625" style="2"/>
    <col min="9" max="9" width="10.7109375" style="2" customWidth="1"/>
    <col min="10" max="14" width="9.140625" style="2"/>
    <col min="15" max="15" width="11.7109375" style="2" customWidth="1"/>
    <col min="16" max="17" width="9.140625" style="2"/>
  </cols>
  <sheetData>
    <row r="1" spans="1:18" ht="20.25" customHeight="1">
      <c r="A1" s="224" t="s">
        <v>188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8" ht="26.25" customHeight="1">
      <c r="B2" s="110">
        <v>1651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R2" s="19"/>
    </row>
    <row r="3" spans="1:18" s="10" customFormat="1" ht="36" customHeight="1">
      <c r="A3" s="28" t="s">
        <v>41</v>
      </c>
      <c r="B3" s="29" t="s">
        <v>42</v>
      </c>
      <c r="C3" s="28" t="s">
        <v>43</v>
      </c>
      <c r="D3" s="29" t="s">
        <v>44</v>
      </c>
      <c r="E3" s="28" t="s">
        <v>45</v>
      </c>
      <c r="F3" s="28" t="s">
        <v>46</v>
      </c>
      <c r="G3" s="28" t="s">
        <v>47</v>
      </c>
      <c r="H3" s="28" t="s">
        <v>48</v>
      </c>
      <c r="I3" s="28" t="s">
        <v>49</v>
      </c>
      <c r="J3" s="28" t="s">
        <v>24</v>
      </c>
      <c r="K3" s="28" t="s">
        <v>18</v>
      </c>
      <c r="L3" s="28" t="s">
        <v>50</v>
      </c>
      <c r="M3" s="28" t="s">
        <v>26</v>
      </c>
      <c r="N3" s="28" t="s">
        <v>18</v>
      </c>
      <c r="O3" s="28" t="s">
        <v>51</v>
      </c>
      <c r="P3" s="28" t="s">
        <v>52</v>
      </c>
      <c r="Q3" s="28" t="s">
        <v>53</v>
      </c>
    </row>
    <row r="4" spans="1:18">
      <c r="A4" s="150">
        <v>186</v>
      </c>
      <c r="B4" s="151">
        <f>+ROUND(((+A4*340)/1651),0)</f>
        <v>38</v>
      </c>
      <c r="C4" s="147">
        <v>366</v>
      </c>
      <c r="D4" s="148" t="s">
        <v>185</v>
      </c>
      <c r="E4" s="152"/>
      <c r="F4" s="152" t="s">
        <v>186</v>
      </c>
      <c r="G4" s="150" t="s">
        <v>179</v>
      </c>
      <c r="H4" s="152">
        <v>151</v>
      </c>
      <c r="I4" s="152" t="s">
        <v>180</v>
      </c>
      <c r="J4" s="152" t="s">
        <v>181</v>
      </c>
      <c r="K4" s="152">
        <v>73</v>
      </c>
      <c r="L4" s="152" t="s">
        <v>182</v>
      </c>
      <c r="M4" s="152" t="s">
        <v>183</v>
      </c>
      <c r="N4" s="152">
        <v>433</v>
      </c>
      <c r="O4" s="152" t="s">
        <v>184</v>
      </c>
      <c r="P4" s="152">
        <v>39</v>
      </c>
      <c r="Q4" s="152" t="s">
        <v>100</v>
      </c>
    </row>
    <row r="5" spans="1:18">
      <c r="A5" s="150">
        <v>506</v>
      </c>
      <c r="B5" s="151">
        <f t="shared" ref="B5:B10" si="0">+ROUND(((+A5*340)/1651),0)</f>
        <v>104</v>
      </c>
      <c r="C5" s="149">
        <v>237</v>
      </c>
      <c r="D5" s="35" t="s">
        <v>195</v>
      </c>
      <c r="E5" s="39"/>
      <c r="F5" s="39" t="s">
        <v>196</v>
      </c>
      <c r="G5" s="38" t="s">
        <v>189</v>
      </c>
      <c r="H5" s="152">
        <v>235</v>
      </c>
      <c r="I5" s="152" t="s">
        <v>190</v>
      </c>
      <c r="J5" s="152" t="s">
        <v>191</v>
      </c>
      <c r="K5" s="152">
        <v>573</v>
      </c>
      <c r="L5" s="152" t="s">
        <v>192</v>
      </c>
      <c r="M5" s="152" t="s">
        <v>193</v>
      </c>
      <c r="N5" s="152">
        <v>558</v>
      </c>
      <c r="O5" s="152" t="s">
        <v>194</v>
      </c>
      <c r="P5" s="152">
        <v>100</v>
      </c>
      <c r="Q5" s="152" t="s">
        <v>40</v>
      </c>
    </row>
    <row r="6" spans="1:18">
      <c r="A6" s="150">
        <v>610</v>
      </c>
      <c r="B6" s="151">
        <f t="shared" si="0"/>
        <v>126</v>
      </c>
      <c r="C6" s="147">
        <v>215</v>
      </c>
      <c r="D6" s="148" t="s">
        <v>203</v>
      </c>
      <c r="E6" s="147"/>
      <c r="F6" s="152" t="s">
        <v>204</v>
      </c>
      <c r="G6" s="150" t="s">
        <v>197</v>
      </c>
      <c r="H6" s="152">
        <v>472</v>
      </c>
      <c r="I6" s="152" t="s">
        <v>198</v>
      </c>
      <c r="J6" s="152" t="s">
        <v>199</v>
      </c>
      <c r="K6" s="152">
        <v>820</v>
      </c>
      <c r="L6" s="152" t="s">
        <v>200</v>
      </c>
      <c r="M6" s="152" t="s">
        <v>201</v>
      </c>
      <c r="N6" s="152">
        <v>552</v>
      </c>
      <c r="O6" s="152" t="s">
        <v>202</v>
      </c>
      <c r="P6" s="152">
        <v>92</v>
      </c>
      <c r="Q6" s="152" t="s">
        <v>163</v>
      </c>
    </row>
    <row r="7" spans="1:18">
      <c r="A7" s="38">
        <v>677</v>
      </c>
      <c r="B7" s="151">
        <f t="shared" si="0"/>
        <v>139</v>
      </c>
      <c r="C7" s="147">
        <v>202</v>
      </c>
      <c r="D7" s="35" t="s">
        <v>205</v>
      </c>
      <c r="E7" s="147"/>
      <c r="F7" s="39" t="s">
        <v>206</v>
      </c>
      <c r="G7" s="38" t="s">
        <v>207</v>
      </c>
      <c r="H7" s="39">
        <v>473</v>
      </c>
      <c r="I7" s="39" t="s">
        <v>208</v>
      </c>
      <c r="J7" s="39" t="s">
        <v>209</v>
      </c>
      <c r="K7" s="39">
        <v>827</v>
      </c>
      <c r="L7" s="39" t="s">
        <v>210</v>
      </c>
      <c r="M7" s="39" t="s">
        <v>211</v>
      </c>
      <c r="N7" s="39">
        <v>724</v>
      </c>
      <c r="O7" s="39" t="s">
        <v>212</v>
      </c>
      <c r="P7" s="39">
        <v>138</v>
      </c>
      <c r="Q7" s="39" t="s">
        <v>40</v>
      </c>
    </row>
    <row r="8" spans="1:18">
      <c r="A8" s="38">
        <v>705</v>
      </c>
      <c r="B8" s="151">
        <f t="shared" si="0"/>
        <v>145</v>
      </c>
      <c r="C8" s="147">
        <v>196</v>
      </c>
      <c r="D8" s="35" t="s">
        <v>213</v>
      </c>
      <c r="E8" s="147"/>
      <c r="F8" s="39" t="s">
        <v>214</v>
      </c>
      <c r="G8" s="38" t="s">
        <v>215</v>
      </c>
      <c r="H8" s="39">
        <v>1320</v>
      </c>
      <c r="I8" s="39" t="s">
        <v>216</v>
      </c>
      <c r="J8" s="39" t="s">
        <v>217</v>
      </c>
      <c r="K8" s="39">
        <v>878</v>
      </c>
      <c r="L8" s="39" t="s">
        <v>218</v>
      </c>
      <c r="M8" s="39" t="s">
        <v>219</v>
      </c>
      <c r="N8" s="39">
        <v>535</v>
      </c>
      <c r="O8" s="39" t="s">
        <v>220</v>
      </c>
      <c r="P8" s="39">
        <v>107</v>
      </c>
      <c r="Q8" s="39" t="s">
        <v>163</v>
      </c>
    </row>
    <row r="9" spans="1:18">
      <c r="A9" s="150">
        <v>1079</v>
      </c>
      <c r="B9" s="151">
        <f t="shared" si="0"/>
        <v>222</v>
      </c>
      <c r="C9" s="147">
        <v>119</v>
      </c>
      <c r="D9" s="148" t="s">
        <v>221</v>
      </c>
      <c r="E9" s="152"/>
      <c r="F9" s="152" t="s">
        <v>222</v>
      </c>
      <c r="G9" s="150" t="s">
        <v>223</v>
      </c>
      <c r="H9" s="152">
        <v>699</v>
      </c>
      <c r="I9" s="152" t="s">
        <v>224</v>
      </c>
      <c r="J9" s="152" t="s">
        <v>225</v>
      </c>
      <c r="K9" s="152">
        <v>1227</v>
      </c>
      <c r="L9" s="152" t="s">
        <v>226</v>
      </c>
      <c r="M9" s="152" t="s">
        <v>227</v>
      </c>
      <c r="N9" s="152">
        <v>1028</v>
      </c>
      <c r="O9" s="152" t="s">
        <v>228</v>
      </c>
      <c r="P9" s="152">
        <v>149</v>
      </c>
      <c r="Q9" s="152" t="s">
        <v>73</v>
      </c>
    </row>
    <row r="10" spans="1:18">
      <c r="A10" s="38">
        <v>1461</v>
      </c>
      <c r="B10" s="151">
        <f t="shared" si="0"/>
        <v>301</v>
      </c>
      <c r="C10" s="147">
        <v>40</v>
      </c>
      <c r="D10" s="35" t="s">
        <v>229</v>
      </c>
      <c r="E10" s="39"/>
      <c r="F10" s="39" t="s">
        <v>230</v>
      </c>
      <c r="G10" s="38" t="s">
        <v>231</v>
      </c>
      <c r="H10" s="39">
        <v>1480</v>
      </c>
      <c r="I10" s="39" t="s">
        <v>232</v>
      </c>
      <c r="J10" s="39" t="s">
        <v>233</v>
      </c>
      <c r="K10" s="39">
        <v>1308</v>
      </c>
      <c r="L10" s="39" t="s">
        <v>234</v>
      </c>
      <c r="M10" s="39" t="s">
        <v>235</v>
      </c>
      <c r="N10" s="39">
        <v>1547</v>
      </c>
      <c r="O10" s="39" t="s">
        <v>236</v>
      </c>
      <c r="P10" s="39">
        <v>221</v>
      </c>
      <c r="Q10" s="39" t="s">
        <v>100</v>
      </c>
    </row>
    <row r="12" spans="1:18">
      <c r="A12" s="230" t="s">
        <v>237</v>
      </c>
      <c r="B12" s="230"/>
      <c r="C12" s="230"/>
    </row>
  </sheetData>
  <mergeCells count="2">
    <mergeCell ref="A12:C12"/>
    <mergeCell ref="A1:Q1"/>
  </mergeCells>
  <hyperlinks>
    <hyperlink ref="D4" r:id="rId1" display="http://risultati.fitri.it/RisTAtleta.asp?Anno=2023&amp;CodAna=72861"/>
    <hyperlink ref="D5" r:id="rId2" display="http://risultati.fitri.it/RisTAtleta.asp?Pag=3&amp;Anno=2023&amp;Cognome=LANATÀ&amp;Nome=LUCA"/>
    <hyperlink ref="D6" r:id="rId3" display="http://risultati.fitri.it/RisTAtleta.asp?Anno=2023&amp;CodAna=100051"/>
    <hyperlink ref="D7" r:id="rId4" display="http://risultati.fitri.it/RisTAtleta.asp?Anno=2023&amp;CodAna=87889"/>
    <hyperlink ref="D8" r:id="rId5" display="http://risultati.fitri.it/RisTAtleta.asp?Anno=2023&amp;CodAna=106719"/>
    <hyperlink ref="D9" r:id="rId6" display="http://risultati.fitri.it/RisTAtleta.asp?Anno=2023&amp;CodAna=96225"/>
    <hyperlink ref="D10" r:id="rId7" display="http://risultati.fitri.it/RisTAtleta.asp?Anno=2023&amp;CodAna=89016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A3" sqref="A3:Q3"/>
    </sheetView>
  </sheetViews>
  <sheetFormatPr defaultRowHeight="15"/>
  <cols>
    <col min="2" max="2" width="10.140625" customWidth="1"/>
    <col min="3" max="3" width="11.140625" customWidth="1"/>
    <col min="4" max="4" width="30.7109375" customWidth="1"/>
  </cols>
  <sheetData>
    <row r="1" spans="1:18" ht="25.5" customHeight="1">
      <c r="A1" s="231" t="s">
        <v>297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18"/>
    </row>
    <row r="2" spans="1:18" s="10" customFormat="1" ht="25.5" customHeight="1">
      <c r="A2" s="54"/>
      <c r="B2" s="114">
        <v>1588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13"/>
      <c r="R2" s="18"/>
    </row>
    <row r="3" spans="1:18" ht="31.5">
      <c r="A3" s="111" t="s">
        <v>41</v>
      </c>
      <c r="B3" s="112" t="s">
        <v>42</v>
      </c>
      <c r="C3" s="111" t="s">
        <v>43</v>
      </c>
      <c r="D3" s="112" t="s">
        <v>44</v>
      </c>
      <c r="E3" s="111" t="s">
        <v>45</v>
      </c>
      <c r="F3" s="111" t="s">
        <v>46</v>
      </c>
      <c r="G3" s="111" t="s">
        <v>47</v>
      </c>
      <c r="H3" s="111" t="s">
        <v>48</v>
      </c>
      <c r="I3" s="111" t="s">
        <v>49</v>
      </c>
      <c r="J3" s="111" t="s">
        <v>24</v>
      </c>
      <c r="K3" s="111" t="s">
        <v>18</v>
      </c>
      <c r="L3" s="111" t="s">
        <v>50</v>
      </c>
      <c r="M3" s="111" t="s">
        <v>26</v>
      </c>
      <c r="N3" s="111" t="s">
        <v>18</v>
      </c>
      <c r="O3" s="111" t="s">
        <v>51</v>
      </c>
      <c r="P3" s="111" t="s">
        <v>52</v>
      </c>
      <c r="Q3" s="111" t="s">
        <v>53</v>
      </c>
    </row>
    <row r="4" spans="1:18" s="10" customFormat="1" ht="20.25" customHeight="1">
      <c r="A4" s="63">
        <v>38</v>
      </c>
      <c r="B4" s="102">
        <f>+ROUND(((+A4*340)/1588),0)</f>
        <v>8</v>
      </c>
      <c r="C4" s="64">
        <v>520</v>
      </c>
      <c r="D4" s="65" t="s">
        <v>569</v>
      </c>
      <c r="E4" s="63"/>
      <c r="F4" s="63" t="s">
        <v>570</v>
      </c>
      <c r="G4" s="66" t="s">
        <v>571</v>
      </c>
      <c r="H4" s="63">
        <v>67</v>
      </c>
      <c r="I4" s="63" t="s">
        <v>572</v>
      </c>
      <c r="J4" s="63" t="s">
        <v>573</v>
      </c>
      <c r="K4" s="63">
        <v>44</v>
      </c>
      <c r="L4" s="63" t="s">
        <v>574</v>
      </c>
      <c r="M4" s="63" t="s">
        <v>575</v>
      </c>
      <c r="N4" s="63">
        <v>67</v>
      </c>
      <c r="O4" s="63" t="s">
        <v>576</v>
      </c>
      <c r="P4" s="63">
        <v>10</v>
      </c>
      <c r="Q4" s="63" t="s">
        <v>32</v>
      </c>
    </row>
    <row r="5" spans="1:18" ht="18" customHeight="1">
      <c r="A5" s="63">
        <v>346</v>
      </c>
      <c r="B5" s="102">
        <f>+ROUND(((+A5*340)/1588),0)</f>
        <v>74</v>
      </c>
      <c r="C5" s="64">
        <v>294</v>
      </c>
      <c r="D5" s="65" t="s">
        <v>289</v>
      </c>
      <c r="E5" s="63"/>
      <c r="F5" s="63" t="s">
        <v>290</v>
      </c>
      <c r="G5" s="66" t="s">
        <v>291</v>
      </c>
      <c r="H5" s="63">
        <v>348</v>
      </c>
      <c r="I5" s="63" t="s">
        <v>292</v>
      </c>
      <c r="J5" s="63" t="s">
        <v>293</v>
      </c>
      <c r="K5" s="63">
        <v>372</v>
      </c>
      <c r="L5" s="63" t="s">
        <v>294</v>
      </c>
      <c r="M5" s="63" t="s">
        <v>295</v>
      </c>
      <c r="N5" s="63">
        <v>484</v>
      </c>
      <c r="O5" s="63" t="s">
        <v>296</v>
      </c>
      <c r="P5" s="63">
        <v>41</v>
      </c>
      <c r="Q5" s="63" t="s">
        <v>73</v>
      </c>
    </row>
    <row r="6" spans="1:18">
      <c r="A6" s="227" t="s">
        <v>420</v>
      </c>
      <c r="B6" s="227"/>
      <c r="C6" s="227"/>
    </row>
    <row r="8" spans="1:18" ht="31.5">
      <c r="A8" s="111" t="s">
        <v>41</v>
      </c>
      <c r="B8" s="112" t="s">
        <v>42</v>
      </c>
      <c r="C8" s="111" t="s">
        <v>43</v>
      </c>
      <c r="D8" s="112" t="s">
        <v>44</v>
      </c>
      <c r="E8" s="111" t="s">
        <v>45</v>
      </c>
      <c r="F8" s="111" t="s">
        <v>46</v>
      </c>
      <c r="G8" s="111" t="s">
        <v>47</v>
      </c>
      <c r="H8" s="111" t="s">
        <v>48</v>
      </c>
      <c r="I8" s="111" t="s">
        <v>49</v>
      </c>
      <c r="J8" s="111" t="s">
        <v>24</v>
      </c>
      <c r="K8" s="111" t="s">
        <v>18</v>
      </c>
      <c r="L8" s="111" t="s">
        <v>50</v>
      </c>
      <c r="M8" s="111" t="s">
        <v>26</v>
      </c>
      <c r="N8" s="111" t="s">
        <v>18</v>
      </c>
      <c r="O8" s="111" t="s">
        <v>51</v>
      </c>
      <c r="P8" s="111" t="s">
        <v>52</v>
      </c>
      <c r="Q8" s="111" t="s">
        <v>53</v>
      </c>
    </row>
    <row r="9" spans="1:18" ht="15.75">
      <c r="A9" s="63">
        <v>32</v>
      </c>
      <c r="B9" s="102">
        <f>+ROUND(((+A9*340)/374),0)</f>
        <v>29</v>
      </c>
      <c r="C9" s="64">
        <v>384</v>
      </c>
      <c r="D9" s="65" t="s">
        <v>577</v>
      </c>
      <c r="E9" s="63"/>
      <c r="F9" s="63" t="s">
        <v>578</v>
      </c>
      <c r="G9" s="66" t="s">
        <v>579</v>
      </c>
      <c r="H9" s="63">
        <v>16</v>
      </c>
      <c r="I9" s="63" t="s">
        <v>580</v>
      </c>
      <c r="J9" s="63" t="s">
        <v>581</v>
      </c>
      <c r="K9" s="63">
        <v>56</v>
      </c>
      <c r="L9" s="63" t="s">
        <v>582</v>
      </c>
      <c r="M9" s="63" t="s">
        <v>583</v>
      </c>
      <c r="N9" s="63">
        <v>56</v>
      </c>
      <c r="O9" s="63" t="s">
        <v>584</v>
      </c>
      <c r="P9" s="63">
        <v>11</v>
      </c>
      <c r="Q9" s="63" t="s">
        <v>32</v>
      </c>
    </row>
    <row r="10" spans="1:18">
      <c r="A10" s="227" t="s">
        <v>585</v>
      </c>
      <c r="B10" s="227"/>
      <c r="C10" s="227"/>
    </row>
  </sheetData>
  <mergeCells count="3">
    <mergeCell ref="A1:Q1"/>
    <mergeCell ref="A6:C6"/>
    <mergeCell ref="A10:C10"/>
  </mergeCells>
  <hyperlinks>
    <hyperlink ref="D5" r:id="rId1" display="http://risultati.fitri.it/RisTAtleta.asp?Anno=2023&amp;CodAna=30837"/>
    <hyperlink ref="D4" r:id="rId2" display="http://risultati.fitri.it/RisTAtleta.asp?Anno=2023&amp;CodAna=118363"/>
    <hyperlink ref="D9" r:id="rId3" display="http://risultati.fitri.it/RisTAtleta.asp?Anno=2023&amp;CodAna=121072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sqref="A1:O1"/>
    </sheetView>
  </sheetViews>
  <sheetFormatPr defaultRowHeight="15"/>
  <cols>
    <col min="4" max="4" width="41" customWidth="1"/>
    <col min="9" max="9" width="13.140625" customWidth="1"/>
    <col min="15" max="15" width="13.28515625" customWidth="1"/>
  </cols>
  <sheetData>
    <row r="1" spans="1:17" s="10" customFormat="1" ht="24.75" customHeight="1" thickBot="1">
      <c r="A1" s="224" t="s">
        <v>63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18" t="s">
        <v>62</v>
      </c>
    </row>
    <row r="2" spans="1:17" ht="32.25" thickBot="1">
      <c r="A2" s="17" t="s">
        <v>41</v>
      </c>
      <c r="B2" s="17" t="s">
        <v>42</v>
      </c>
      <c r="C2" s="17" t="s">
        <v>43</v>
      </c>
      <c r="D2" s="17" t="s">
        <v>44</v>
      </c>
      <c r="E2" s="17" t="s">
        <v>45</v>
      </c>
      <c r="F2" s="17" t="s">
        <v>46</v>
      </c>
      <c r="G2" s="17" t="s">
        <v>47</v>
      </c>
      <c r="H2" s="17" t="s">
        <v>48</v>
      </c>
      <c r="I2" s="17" t="s">
        <v>49</v>
      </c>
      <c r="J2" s="17" t="s">
        <v>24</v>
      </c>
      <c r="K2" s="17" t="s">
        <v>18</v>
      </c>
      <c r="L2" s="17" t="s">
        <v>50</v>
      </c>
      <c r="M2" s="17" t="s">
        <v>26</v>
      </c>
      <c r="N2" s="17" t="s">
        <v>18</v>
      </c>
      <c r="O2" s="17" t="s">
        <v>51</v>
      </c>
      <c r="P2" s="17" t="s">
        <v>52</v>
      </c>
      <c r="Q2" s="17" t="s">
        <v>53</v>
      </c>
    </row>
    <row r="3" spans="1:17" s="49" customFormat="1" ht="16.5" thickBot="1">
      <c r="A3" s="58">
        <v>115</v>
      </c>
      <c r="B3" s="58">
        <v>237</v>
      </c>
      <c r="C3" s="58">
        <v>104</v>
      </c>
      <c r="D3" s="62" t="s">
        <v>54</v>
      </c>
      <c r="E3" s="60">
        <v>400.97</v>
      </c>
      <c r="F3" s="60" t="s">
        <v>55</v>
      </c>
      <c r="G3" s="58" t="s">
        <v>56</v>
      </c>
      <c r="H3" s="60">
        <v>80</v>
      </c>
      <c r="I3" s="60" t="s">
        <v>57</v>
      </c>
      <c r="J3" s="60" t="s">
        <v>58</v>
      </c>
      <c r="K3" s="60">
        <v>129</v>
      </c>
      <c r="L3" s="60" t="s">
        <v>59</v>
      </c>
      <c r="M3" s="60" t="s">
        <v>60</v>
      </c>
      <c r="N3" s="60">
        <v>92</v>
      </c>
      <c r="O3" s="60" t="s">
        <v>61</v>
      </c>
      <c r="P3" s="60">
        <v>9</v>
      </c>
      <c r="Q3" s="60" t="s">
        <v>40</v>
      </c>
    </row>
    <row r="4" spans="1:17" ht="15.75" thickBot="1"/>
    <row r="5" spans="1:17" ht="32.25" thickBot="1">
      <c r="A5" s="17" t="s">
        <v>41</v>
      </c>
      <c r="B5" s="17" t="s">
        <v>42</v>
      </c>
      <c r="C5" s="17" t="s">
        <v>43</v>
      </c>
      <c r="D5" s="17" t="s">
        <v>44</v>
      </c>
      <c r="E5" s="17" t="s">
        <v>45</v>
      </c>
      <c r="F5" s="17" t="s">
        <v>46</v>
      </c>
      <c r="G5" s="17" t="s">
        <v>47</v>
      </c>
      <c r="H5" s="17" t="s">
        <v>48</v>
      </c>
      <c r="I5" s="17" t="s">
        <v>49</v>
      </c>
      <c r="J5" s="17" t="s">
        <v>24</v>
      </c>
      <c r="K5" s="17" t="s">
        <v>18</v>
      </c>
      <c r="L5" s="17" t="s">
        <v>50</v>
      </c>
      <c r="M5" s="17" t="s">
        <v>26</v>
      </c>
      <c r="N5" s="17" t="s">
        <v>18</v>
      </c>
      <c r="O5" s="17" t="s">
        <v>51</v>
      </c>
      <c r="P5" s="17" t="s">
        <v>52</v>
      </c>
      <c r="Q5" s="17" t="s">
        <v>53</v>
      </c>
    </row>
    <row r="6" spans="1:17" s="49" customFormat="1" ht="16.5" thickBot="1">
      <c r="A6" s="58">
        <v>34</v>
      </c>
      <c r="B6" s="58">
        <v>330</v>
      </c>
      <c r="C6" s="58">
        <v>11</v>
      </c>
      <c r="D6" s="62" t="s">
        <v>64</v>
      </c>
      <c r="E6" s="60" t="s">
        <v>65</v>
      </c>
      <c r="F6" s="60" t="s">
        <v>66</v>
      </c>
      <c r="G6" s="58" t="s">
        <v>67</v>
      </c>
      <c r="H6" s="60">
        <v>24</v>
      </c>
      <c r="I6" s="60" t="s">
        <v>68</v>
      </c>
      <c r="J6" s="60" t="s">
        <v>69</v>
      </c>
      <c r="K6" s="60">
        <v>34</v>
      </c>
      <c r="L6" s="60" t="s">
        <v>70</v>
      </c>
      <c r="M6" s="60" t="s">
        <v>71</v>
      </c>
      <c r="N6" s="60">
        <v>32</v>
      </c>
      <c r="O6" s="60" t="s">
        <v>72</v>
      </c>
      <c r="P6" s="60">
        <v>6</v>
      </c>
      <c r="Q6" s="60" t="s">
        <v>73</v>
      </c>
    </row>
  </sheetData>
  <mergeCells count="1">
    <mergeCell ref="A1:O1"/>
  </mergeCells>
  <hyperlinks>
    <hyperlink ref="D3" r:id="rId1"/>
    <hyperlink ref="D6" r:id="rId2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"/>
  <sheetViews>
    <sheetView workbookViewId="0">
      <selection sqref="A1:Q1"/>
    </sheetView>
  </sheetViews>
  <sheetFormatPr defaultRowHeight="15"/>
  <cols>
    <col min="4" max="4" width="21.42578125" customWidth="1"/>
    <col min="9" max="9" width="11.28515625" customWidth="1"/>
    <col min="15" max="15" width="11.7109375" customWidth="1"/>
  </cols>
  <sheetData>
    <row r="1" spans="1:19" ht="24" customHeight="1">
      <c r="A1" s="202" t="s">
        <v>306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18" t="s">
        <v>62</v>
      </c>
      <c r="S1" s="19"/>
    </row>
    <row r="2" spans="1:19" ht="32.25" thickBot="1">
      <c r="A2" s="28" t="s">
        <v>41</v>
      </c>
      <c r="B2" s="29" t="s">
        <v>42</v>
      </c>
      <c r="C2" s="28" t="s">
        <v>43</v>
      </c>
      <c r="D2" s="29" t="s">
        <v>44</v>
      </c>
      <c r="E2" s="28" t="s">
        <v>45</v>
      </c>
      <c r="F2" s="28" t="s">
        <v>46</v>
      </c>
      <c r="G2" s="28" t="s">
        <v>47</v>
      </c>
      <c r="H2" s="28" t="s">
        <v>48</v>
      </c>
      <c r="I2" s="28" t="s">
        <v>49</v>
      </c>
      <c r="J2" s="28" t="s">
        <v>24</v>
      </c>
      <c r="K2" s="28" t="s">
        <v>18</v>
      </c>
      <c r="L2" s="28" t="s">
        <v>50</v>
      </c>
      <c r="M2" s="28" t="s">
        <v>26</v>
      </c>
      <c r="N2" s="28" t="s">
        <v>18</v>
      </c>
      <c r="O2" s="28" t="s">
        <v>51</v>
      </c>
      <c r="P2" s="28" t="s">
        <v>52</v>
      </c>
      <c r="Q2" s="28" t="s">
        <v>53</v>
      </c>
    </row>
    <row r="3" spans="1:19" ht="15.75" thickBot="1">
      <c r="A3" s="36">
        <v>143</v>
      </c>
      <c r="B3" s="16">
        <v>153</v>
      </c>
      <c r="C3" s="16">
        <v>188</v>
      </c>
      <c r="D3" s="37" t="s">
        <v>289</v>
      </c>
      <c r="E3" s="36" t="s">
        <v>298</v>
      </c>
      <c r="F3" s="36" t="s">
        <v>299</v>
      </c>
      <c r="G3" s="43" t="s">
        <v>300</v>
      </c>
      <c r="H3" s="36">
        <v>110</v>
      </c>
      <c r="I3" s="36" t="s">
        <v>301</v>
      </c>
      <c r="J3" s="36" t="s">
        <v>302</v>
      </c>
      <c r="K3" s="36">
        <v>176</v>
      </c>
      <c r="L3" s="36" t="s">
        <v>303</v>
      </c>
      <c r="M3" s="36" t="s">
        <v>304</v>
      </c>
      <c r="N3" s="36">
        <v>131</v>
      </c>
      <c r="O3" s="36" t="s">
        <v>305</v>
      </c>
      <c r="P3" s="36">
        <v>28</v>
      </c>
      <c r="Q3" s="36" t="s">
        <v>73</v>
      </c>
    </row>
  </sheetData>
  <mergeCells count="1">
    <mergeCell ref="A1:Q1"/>
  </mergeCells>
  <hyperlinks>
    <hyperlink ref="D3" r:id="rId1" display="http://risultati.fitri.it/RisTAtleta.asp?Anno=2023&amp;CodAna=30837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sqref="A1:L1"/>
    </sheetView>
  </sheetViews>
  <sheetFormatPr defaultRowHeight="15"/>
  <cols>
    <col min="1" max="1" width="10.140625" customWidth="1"/>
    <col min="2" max="2" width="9.140625" style="10"/>
    <col min="3" max="3" width="9" style="10" customWidth="1"/>
    <col min="4" max="4" width="17.5703125" customWidth="1"/>
    <col min="7" max="7" width="9.140625" style="2"/>
    <col min="8" max="8" width="11.42578125" style="2" customWidth="1"/>
    <col min="9" max="10" width="9.140625" style="2"/>
    <col min="11" max="11" width="10.5703125" style="2" customWidth="1"/>
    <col min="12" max="12" width="9.140625" style="2"/>
  </cols>
  <sheetData>
    <row r="1" spans="1:12" ht="51" customHeight="1">
      <c r="A1" s="247" t="s">
        <v>627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>
      <c r="A2" s="2" t="s">
        <v>623</v>
      </c>
      <c r="B2" s="2">
        <v>24</v>
      </c>
    </row>
    <row r="3" spans="1:12" ht="31.5">
      <c r="A3" s="28" t="s">
        <v>41</v>
      </c>
      <c r="B3" s="29" t="s">
        <v>42</v>
      </c>
      <c r="C3" s="28" t="s">
        <v>617</v>
      </c>
      <c r="D3" s="29" t="s">
        <v>44</v>
      </c>
      <c r="E3" s="28" t="s">
        <v>45</v>
      </c>
      <c r="F3" s="28" t="s">
        <v>46</v>
      </c>
      <c r="G3" s="28" t="s">
        <v>47</v>
      </c>
      <c r="H3" s="28"/>
      <c r="I3" s="28"/>
      <c r="J3" s="28"/>
      <c r="K3" s="28"/>
      <c r="L3" s="28"/>
    </row>
    <row r="4" spans="1:12">
      <c r="A4" s="4">
        <v>23</v>
      </c>
      <c r="B4" s="151">
        <f>+ROUND(((+A4*340)/24),0)</f>
        <v>326</v>
      </c>
      <c r="C4" s="4">
        <v>15</v>
      </c>
      <c r="D4" s="3" t="s">
        <v>616</v>
      </c>
      <c r="E4" s="3"/>
      <c r="F4" s="4">
        <v>5</v>
      </c>
      <c r="G4" s="4" t="s">
        <v>621</v>
      </c>
      <c r="H4" s="122">
        <v>0.16267361111111112</v>
      </c>
      <c r="I4" s="122">
        <v>0.27533564814814815</v>
      </c>
      <c r="J4" s="122">
        <v>0.44918981481481479</v>
      </c>
      <c r="K4" s="4" t="s">
        <v>622</v>
      </c>
      <c r="L4" s="122">
        <v>0.69548611111111114</v>
      </c>
    </row>
    <row r="6" spans="1:12">
      <c r="A6" s="248" t="s">
        <v>624</v>
      </c>
    </row>
    <row r="7" spans="1:12">
      <c r="A7" s="10" t="s">
        <v>625</v>
      </c>
    </row>
    <row r="8" spans="1:12">
      <c r="A8" s="10" t="s">
        <v>626</v>
      </c>
    </row>
  </sheetData>
  <mergeCells count="1">
    <mergeCell ref="A1:L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62"/>
  <sheetViews>
    <sheetView workbookViewId="0">
      <selection activeCell="C53" sqref="C53"/>
    </sheetView>
  </sheetViews>
  <sheetFormatPr defaultRowHeight="15"/>
  <cols>
    <col min="3" max="3" width="17.7109375" customWidth="1"/>
    <col min="7" max="7" width="69" customWidth="1"/>
  </cols>
  <sheetData>
    <row r="1" spans="1:19">
      <c r="A1" s="232" t="s">
        <v>307</v>
      </c>
      <c r="B1" s="232" t="s">
        <v>308</v>
      </c>
      <c r="C1" s="232" t="s">
        <v>309</v>
      </c>
      <c r="D1" s="232" t="s">
        <v>170</v>
      </c>
      <c r="E1" s="21" t="s">
        <v>165</v>
      </c>
      <c r="F1" s="232" t="s">
        <v>167</v>
      </c>
      <c r="G1" s="232" t="s">
        <v>168</v>
      </c>
      <c r="H1" s="232" t="s">
        <v>169</v>
      </c>
      <c r="I1" s="232" t="s">
        <v>170</v>
      </c>
      <c r="J1" s="232" t="s">
        <v>171</v>
      </c>
      <c r="K1" s="232" t="s">
        <v>24</v>
      </c>
      <c r="L1" s="232" t="s">
        <v>18</v>
      </c>
      <c r="M1" s="232" t="s">
        <v>172</v>
      </c>
      <c r="N1" s="232" t="s">
        <v>26</v>
      </c>
      <c r="O1" s="232" t="s">
        <v>18</v>
      </c>
      <c r="P1" s="232" t="s">
        <v>173</v>
      </c>
      <c r="Q1" s="232" t="s">
        <v>18</v>
      </c>
      <c r="R1" s="232" t="s">
        <v>174</v>
      </c>
      <c r="S1" s="232" t="s">
        <v>310</v>
      </c>
    </row>
    <row r="2" spans="1:19">
      <c r="A2" s="232"/>
      <c r="B2" s="232"/>
      <c r="C2" s="232"/>
      <c r="D2" s="232"/>
      <c r="E2" s="21" t="s">
        <v>166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>
      <c r="A3" s="233">
        <v>72861</v>
      </c>
      <c r="B3" s="235" t="s">
        <v>311</v>
      </c>
      <c r="C3" s="235" t="s">
        <v>312</v>
      </c>
      <c r="D3" s="236">
        <v>203</v>
      </c>
      <c r="E3" s="236" t="s">
        <v>119</v>
      </c>
      <c r="F3" s="235" t="s">
        <v>176</v>
      </c>
      <c r="G3" s="12" t="s">
        <v>177</v>
      </c>
      <c r="H3" s="234"/>
      <c r="I3" s="233">
        <v>118</v>
      </c>
      <c r="J3" s="233" t="s">
        <v>120</v>
      </c>
      <c r="K3" s="233" t="s">
        <v>121</v>
      </c>
      <c r="L3" s="233">
        <v>101</v>
      </c>
      <c r="M3" s="233" t="s">
        <v>122</v>
      </c>
      <c r="N3" s="233" t="s">
        <v>123</v>
      </c>
      <c r="O3" s="233">
        <v>343</v>
      </c>
      <c r="P3" s="233" t="s">
        <v>124</v>
      </c>
      <c r="Q3" s="233">
        <v>29</v>
      </c>
      <c r="R3" s="233" t="s">
        <v>100</v>
      </c>
      <c r="S3" s="233" t="s">
        <v>310</v>
      </c>
    </row>
    <row r="4" spans="1:19">
      <c r="A4" s="233"/>
      <c r="B4" s="235"/>
      <c r="C4" s="235"/>
      <c r="D4" s="236"/>
      <c r="E4" s="236"/>
      <c r="F4" s="235"/>
      <c r="G4" s="14" t="s">
        <v>178</v>
      </c>
      <c r="H4" s="234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>
      <c r="A5" s="233">
        <v>77644</v>
      </c>
      <c r="B5" s="235" t="s">
        <v>313</v>
      </c>
      <c r="C5" s="235" t="s">
        <v>314</v>
      </c>
      <c r="D5" s="236">
        <v>346</v>
      </c>
      <c r="E5" s="236" t="s">
        <v>144</v>
      </c>
      <c r="F5" s="235" t="s">
        <v>176</v>
      </c>
      <c r="G5" s="12" t="s">
        <v>177</v>
      </c>
      <c r="H5" s="234"/>
      <c r="I5" s="233">
        <v>172</v>
      </c>
      <c r="J5" s="233" t="s">
        <v>145</v>
      </c>
      <c r="K5" s="233" t="s">
        <v>146</v>
      </c>
      <c r="L5" s="233">
        <v>346</v>
      </c>
      <c r="M5" s="233" t="s">
        <v>147</v>
      </c>
      <c r="N5" s="233" t="s">
        <v>148</v>
      </c>
      <c r="O5" s="233">
        <v>366</v>
      </c>
      <c r="P5" s="233" t="s">
        <v>149</v>
      </c>
      <c r="Q5" s="233">
        <v>26</v>
      </c>
      <c r="R5" s="233" t="s">
        <v>150</v>
      </c>
      <c r="S5" s="233" t="s">
        <v>310</v>
      </c>
    </row>
    <row r="6" spans="1:19">
      <c r="A6" s="233"/>
      <c r="B6" s="235"/>
      <c r="C6" s="235"/>
      <c r="D6" s="236"/>
      <c r="E6" s="236"/>
      <c r="F6" s="235"/>
      <c r="G6" s="14" t="s">
        <v>178</v>
      </c>
      <c r="H6" s="234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</row>
    <row r="7" spans="1:19">
      <c r="A7" s="233">
        <v>111065</v>
      </c>
      <c r="B7" s="235" t="s">
        <v>387</v>
      </c>
      <c r="C7" s="235" t="s">
        <v>388</v>
      </c>
      <c r="D7" s="236">
        <v>269</v>
      </c>
      <c r="E7" s="236" t="s">
        <v>136</v>
      </c>
      <c r="F7" s="235" t="s">
        <v>176</v>
      </c>
      <c r="G7" s="12" t="s">
        <v>177</v>
      </c>
      <c r="H7" s="234"/>
      <c r="I7" s="233">
        <v>313</v>
      </c>
      <c r="J7" s="233" t="s">
        <v>137</v>
      </c>
      <c r="K7" s="233" t="s">
        <v>138</v>
      </c>
      <c r="L7" s="233">
        <v>232</v>
      </c>
      <c r="M7" s="233" t="s">
        <v>139</v>
      </c>
      <c r="N7" s="233" t="s">
        <v>140</v>
      </c>
      <c r="O7" s="233">
        <v>268</v>
      </c>
      <c r="P7" s="233" t="s">
        <v>141</v>
      </c>
      <c r="Q7" s="233">
        <v>40</v>
      </c>
      <c r="R7" s="233" t="s">
        <v>73</v>
      </c>
      <c r="S7" s="233" t="s">
        <v>310</v>
      </c>
    </row>
    <row r="8" spans="1:19">
      <c r="A8" s="233"/>
      <c r="B8" s="235"/>
      <c r="C8" s="235"/>
      <c r="D8" s="236"/>
      <c r="E8" s="236"/>
      <c r="F8" s="235"/>
      <c r="G8" s="14" t="s">
        <v>178</v>
      </c>
      <c r="H8" s="234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</row>
    <row r="9" spans="1:19">
      <c r="A9" s="237">
        <v>89016</v>
      </c>
      <c r="B9" s="238" t="s">
        <v>389</v>
      </c>
      <c r="C9" s="238" t="s">
        <v>390</v>
      </c>
      <c r="D9" s="239" t="s">
        <v>360</v>
      </c>
      <c r="E9" s="240"/>
      <c r="F9" s="238" t="s">
        <v>176</v>
      </c>
      <c r="G9" s="45" t="s">
        <v>177</v>
      </c>
      <c r="H9" s="241"/>
      <c r="I9" s="237"/>
      <c r="J9" s="237" t="s">
        <v>391</v>
      </c>
      <c r="K9" s="237" t="s">
        <v>392</v>
      </c>
      <c r="L9" s="237"/>
      <c r="M9" s="237"/>
      <c r="N9" s="237"/>
      <c r="O9" s="237"/>
      <c r="P9" s="237"/>
      <c r="Q9" s="237"/>
      <c r="R9" s="237" t="s">
        <v>100</v>
      </c>
      <c r="S9" s="237" t="s">
        <v>310</v>
      </c>
    </row>
    <row r="10" spans="1:19">
      <c r="A10" s="237"/>
      <c r="B10" s="238"/>
      <c r="C10" s="238"/>
      <c r="D10" s="239"/>
      <c r="E10" s="240"/>
      <c r="F10" s="238"/>
      <c r="G10" s="44" t="s">
        <v>178</v>
      </c>
      <c r="H10" s="241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</row>
    <row r="11" spans="1:19">
      <c r="A11" s="233">
        <v>118207</v>
      </c>
      <c r="B11" s="235" t="s">
        <v>393</v>
      </c>
      <c r="C11" s="235" t="s">
        <v>312</v>
      </c>
      <c r="D11" s="236">
        <v>168</v>
      </c>
      <c r="E11" s="236" t="s">
        <v>111</v>
      </c>
      <c r="F11" s="235" t="s">
        <v>176</v>
      </c>
      <c r="G11" s="12" t="s">
        <v>177</v>
      </c>
      <c r="H11" s="234"/>
      <c r="I11" s="233">
        <v>243</v>
      </c>
      <c r="J11" s="233" t="s">
        <v>112</v>
      </c>
      <c r="K11" s="233" t="s">
        <v>113</v>
      </c>
      <c r="L11" s="233">
        <v>278</v>
      </c>
      <c r="M11" s="233" t="s">
        <v>114</v>
      </c>
      <c r="N11" s="233" t="s">
        <v>115</v>
      </c>
      <c r="O11" s="233">
        <v>88</v>
      </c>
      <c r="P11" s="233" t="s">
        <v>116</v>
      </c>
      <c r="Q11" s="233">
        <v>26</v>
      </c>
      <c r="R11" s="233" t="s">
        <v>32</v>
      </c>
      <c r="S11" s="233" t="s">
        <v>310</v>
      </c>
    </row>
    <row r="12" spans="1:19">
      <c r="A12" s="233"/>
      <c r="B12" s="235"/>
      <c r="C12" s="235"/>
      <c r="D12" s="236"/>
      <c r="E12" s="236"/>
      <c r="F12" s="235"/>
      <c r="G12" s="14" t="s">
        <v>178</v>
      </c>
      <c r="H12" s="234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</row>
    <row r="13" spans="1:19">
      <c r="A13" s="233">
        <v>79276</v>
      </c>
      <c r="B13" s="235" t="s">
        <v>394</v>
      </c>
      <c r="C13" s="235" t="s">
        <v>395</v>
      </c>
      <c r="D13" s="236">
        <v>204</v>
      </c>
      <c r="E13" s="236" t="s">
        <v>127</v>
      </c>
      <c r="F13" s="235" t="s">
        <v>176</v>
      </c>
      <c r="G13" s="12" t="s">
        <v>177</v>
      </c>
      <c r="H13" s="234"/>
      <c r="I13" s="233">
        <v>380</v>
      </c>
      <c r="J13" s="233" t="s">
        <v>128</v>
      </c>
      <c r="K13" s="233" t="s">
        <v>129</v>
      </c>
      <c r="L13" s="233">
        <v>258</v>
      </c>
      <c r="M13" s="233" t="s">
        <v>130</v>
      </c>
      <c r="N13" s="233" t="s">
        <v>131</v>
      </c>
      <c r="O13" s="233">
        <v>106</v>
      </c>
      <c r="P13" s="233" t="s">
        <v>132</v>
      </c>
      <c r="Q13" s="233">
        <v>3</v>
      </c>
      <c r="R13" s="233" t="s">
        <v>133</v>
      </c>
      <c r="S13" s="233" t="s">
        <v>310</v>
      </c>
    </row>
    <row r="14" spans="1:19">
      <c r="A14" s="233"/>
      <c r="B14" s="235"/>
      <c r="C14" s="235"/>
      <c r="D14" s="236"/>
      <c r="E14" s="236"/>
      <c r="F14" s="235"/>
      <c r="G14" s="14" t="s">
        <v>178</v>
      </c>
      <c r="H14" s="234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</row>
    <row r="15" spans="1:19">
      <c r="A15" s="233">
        <v>121230</v>
      </c>
      <c r="B15" s="235" t="s">
        <v>349</v>
      </c>
      <c r="C15" s="235" t="s">
        <v>350</v>
      </c>
      <c r="D15" s="236">
        <v>130</v>
      </c>
      <c r="E15" s="236" t="s">
        <v>85</v>
      </c>
      <c r="F15" s="235" t="s">
        <v>176</v>
      </c>
      <c r="G15" s="12" t="s">
        <v>177</v>
      </c>
      <c r="H15" s="234"/>
      <c r="I15" s="233">
        <v>140</v>
      </c>
      <c r="J15" s="233" t="s">
        <v>86</v>
      </c>
      <c r="K15" s="233" t="s">
        <v>87</v>
      </c>
      <c r="L15" s="233">
        <v>80</v>
      </c>
      <c r="M15" s="233" t="s">
        <v>88</v>
      </c>
      <c r="N15" s="233" t="s">
        <v>89</v>
      </c>
      <c r="O15" s="233">
        <v>213</v>
      </c>
      <c r="P15" s="233" t="s">
        <v>90</v>
      </c>
      <c r="Q15" s="233">
        <v>20</v>
      </c>
      <c r="R15" s="233" t="s">
        <v>91</v>
      </c>
      <c r="S15" s="233" t="s">
        <v>310</v>
      </c>
    </row>
    <row r="16" spans="1:19">
      <c r="A16" s="233"/>
      <c r="B16" s="235"/>
      <c r="C16" s="235"/>
      <c r="D16" s="236"/>
      <c r="E16" s="236"/>
      <c r="F16" s="235"/>
      <c r="G16" s="14" t="s">
        <v>178</v>
      </c>
      <c r="H16" s="234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</row>
    <row r="17" spans="1:19">
      <c r="A17" s="233">
        <v>118363</v>
      </c>
      <c r="B17" s="235" t="s">
        <v>351</v>
      </c>
      <c r="C17" s="235" t="s">
        <v>352</v>
      </c>
      <c r="D17" s="236">
        <v>67</v>
      </c>
      <c r="E17" s="236" t="s">
        <v>77</v>
      </c>
      <c r="F17" s="235" t="s">
        <v>176</v>
      </c>
      <c r="G17" s="12" t="s">
        <v>177</v>
      </c>
      <c r="H17" s="234"/>
      <c r="I17" s="233">
        <v>81</v>
      </c>
      <c r="J17" s="233" t="s">
        <v>78</v>
      </c>
      <c r="K17" s="233" t="s">
        <v>79</v>
      </c>
      <c r="L17" s="233">
        <v>66</v>
      </c>
      <c r="M17" s="233" t="s">
        <v>80</v>
      </c>
      <c r="N17" s="233" t="s">
        <v>81</v>
      </c>
      <c r="O17" s="233">
        <v>82</v>
      </c>
      <c r="P17" s="233" t="s">
        <v>82</v>
      </c>
      <c r="Q17" s="233">
        <v>13</v>
      </c>
      <c r="R17" s="233" t="s">
        <v>32</v>
      </c>
      <c r="S17" s="233" t="s">
        <v>310</v>
      </c>
    </row>
    <row r="18" spans="1:19">
      <c r="A18" s="233"/>
      <c r="B18" s="235"/>
      <c r="C18" s="235"/>
      <c r="D18" s="236"/>
      <c r="E18" s="236"/>
      <c r="F18" s="235"/>
      <c r="G18" s="14" t="s">
        <v>178</v>
      </c>
      <c r="H18" s="234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</row>
    <row r="19" spans="1:19">
      <c r="A19" s="233">
        <v>124476</v>
      </c>
      <c r="B19" s="235" t="s">
        <v>353</v>
      </c>
      <c r="C19" s="235" t="s">
        <v>348</v>
      </c>
      <c r="D19" s="236">
        <v>153</v>
      </c>
      <c r="E19" s="236" t="s">
        <v>103</v>
      </c>
      <c r="F19" s="235" t="s">
        <v>176</v>
      </c>
      <c r="G19" s="12" t="s">
        <v>177</v>
      </c>
      <c r="H19" s="234"/>
      <c r="I19" s="233">
        <v>240</v>
      </c>
      <c r="J19" s="233" t="s">
        <v>104</v>
      </c>
      <c r="K19" s="233" t="s">
        <v>105</v>
      </c>
      <c r="L19" s="233">
        <v>183</v>
      </c>
      <c r="M19" s="233" t="s">
        <v>106</v>
      </c>
      <c r="N19" s="233" t="s">
        <v>107</v>
      </c>
      <c r="O19" s="233">
        <v>96</v>
      </c>
      <c r="P19" s="233" t="s">
        <v>108</v>
      </c>
      <c r="Q19" s="233">
        <v>20</v>
      </c>
      <c r="R19" s="233" t="s">
        <v>40</v>
      </c>
      <c r="S19" s="233" t="s">
        <v>310</v>
      </c>
    </row>
    <row r="20" spans="1:19">
      <c r="A20" s="233"/>
      <c r="B20" s="235"/>
      <c r="C20" s="235"/>
      <c r="D20" s="236"/>
      <c r="E20" s="236"/>
      <c r="F20" s="235"/>
      <c r="G20" s="14" t="s">
        <v>178</v>
      </c>
      <c r="H20" s="234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</row>
    <row r="21" spans="1:19">
      <c r="A21" s="233">
        <v>109257</v>
      </c>
      <c r="B21" s="235" t="s">
        <v>381</v>
      </c>
      <c r="C21" s="235" t="s">
        <v>382</v>
      </c>
      <c r="D21" s="236">
        <v>20</v>
      </c>
      <c r="E21" s="236" t="s">
        <v>157</v>
      </c>
      <c r="F21" s="235" t="s">
        <v>176</v>
      </c>
      <c r="G21" s="12" t="s">
        <v>177</v>
      </c>
      <c r="H21" s="234"/>
      <c r="I21" s="233">
        <v>21</v>
      </c>
      <c r="J21" s="233" t="s">
        <v>158</v>
      </c>
      <c r="K21" s="233" t="s">
        <v>159</v>
      </c>
      <c r="L21" s="233">
        <v>28</v>
      </c>
      <c r="M21" s="233" t="s">
        <v>160</v>
      </c>
      <c r="N21" s="233" t="s">
        <v>161</v>
      </c>
      <c r="O21" s="233">
        <v>18</v>
      </c>
      <c r="P21" s="233" t="s">
        <v>162</v>
      </c>
      <c r="Q21" s="233">
        <v>3</v>
      </c>
      <c r="R21" s="233" t="s">
        <v>163</v>
      </c>
      <c r="S21" s="233" t="s">
        <v>310</v>
      </c>
    </row>
    <row r="22" spans="1:19">
      <c r="A22" s="233"/>
      <c r="B22" s="235"/>
      <c r="C22" s="235"/>
      <c r="D22" s="236"/>
      <c r="E22" s="236"/>
      <c r="F22" s="235"/>
      <c r="G22" s="14" t="s">
        <v>178</v>
      </c>
      <c r="H22" s="234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</row>
    <row r="23" spans="1:19" s="10" customFormat="1">
      <c r="A23" s="233">
        <v>111358</v>
      </c>
      <c r="B23" s="235" t="s">
        <v>383</v>
      </c>
      <c r="C23" s="235" t="s">
        <v>384</v>
      </c>
      <c r="D23" s="236">
        <v>135</v>
      </c>
      <c r="E23" s="236" t="s">
        <v>94</v>
      </c>
      <c r="F23" s="235" t="s">
        <v>176</v>
      </c>
      <c r="G23" s="12" t="s">
        <v>177</v>
      </c>
      <c r="H23" s="234"/>
      <c r="I23" s="233">
        <v>258</v>
      </c>
      <c r="J23" s="233" t="s">
        <v>95</v>
      </c>
      <c r="K23" s="233" t="s">
        <v>96</v>
      </c>
      <c r="L23" s="233">
        <v>87</v>
      </c>
      <c r="M23" s="233" t="s">
        <v>97</v>
      </c>
      <c r="N23" s="233" t="s">
        <v>98</v>
      </c>
      <c r="O23" s="233">
        <v>163</v>
      </c>
      <c r="P23" s="233" t="s">
        <v>99</v>
      </c>
      <c r="Q23" s="233">
        <v>21</v>
      </c>
      <c r="R23" s="233" t="s">
        <v>100</v>
      </c>
      <c r="S23" s="233" t="s">
        <v>310</v>
      </c>
    </row>
    <row r="24" spans="1:19" s="10" customFormat="1">
      <c r="A24" s="233"/>
      <c r="B24" s="235"/>
      <c r="C24" s="235"/>
      <c r="D24" s="236"/>
      <c r="E24" s="236"/>
      <c r="F24" s="235"/>
      <c r="G24" s="14" t="s">
        <v>178</v>
      </c>
      <c r="H24" s="234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</row>
    <row r="25" spans="1:19" s="10" customFormat="1">
      <c r="A25" s="11"/>
      <c r="B25" s="14"/>
      <c r="C25" s="14"/>
      <c r="D25" s="15"/>
      <c r="E25" s="15"/>
      <c r="F25" s="14"/>
      <c r="G25" s="14"/>
      <c r="H25" s="13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10" customFormat="1">
      <c r="A26" s="11"/>
      <c r="B26" s="14"/>
      <c r="C26" s="14"/>
      <c r="D26" s="15"/>
      <c r="E26" s="15"/>
      <c r="F26" s="14"/>
      <c r="G26" s="14"/>
      <c r="H26" s="1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A27" s="233">
        <v>86641</v>
      </c>
      <c r="B27" s="235" t="s">
        <v>325</v>
      </c>
      <c r="C27" s="235" t="s">
        <v>326</v>
      </c>
      <c r="D27" s="236">
        <v>115</v>
      </c>
      <c r="E27" s="236" t="s">
        <v>56</v>
      </c>
      <c r="F27" s="235" t="s">
        <v>176</v>
      </c>
      <c r="G27" s="12" t="s">
        <v>327</v>
      </c>
      <c r="H27" s="234"/>
      <c r="I27" s="233">
        <v>80</v>
      </c>
      <c r="J27" s="233" t="s">
        <v>57</v>
      </c>
      <c r="K27" s="233" t="s">
        <v>58</v>
      </c>
      <c r="L27" s="233">
        <v>129</v>
      </c>
      <c r="M27" s="233" t="s">
        <v>59</v>
      </c>
      <c r="N27" s="233" t="s">
        <v>60</v>
      </c>
      <c r="O27" s="233">
        <v>92</v>
      </c>
      <c r="P27" s="233" t="s">
        <v>61</v>
      </c>
      <c r="Q27" s="233">
        <v>9</v>
      </c>
      <c r="R27" s="233" t="s">
        <v>40</v>
      </c>
      <c r="S27" s="233" t="s">
        <v>310</v>
      </c>
    </row>
    <row r="28" spans="1:19">
      <c r="A28" s="233"/>
      <c r="B28" s="235"/>
      <c r="C28" s="235"/>
      <c r="D28" s="236"/>
      <c r="E28" s="236"/>
      <c r="F28" s="235"/>
      <c r="G28" s="14" t="s">
        <v>328</v>
      </c>
      <c r="H28" s="234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</row>
    <row r="29" spans="1:19" s="10" customFormat="1">
      <c r="A29" s="233">
        <v>90819</v>
      </c>
      <c r="B29" s="235" t="s">
        <v>385</v>
      </c>
      <c r="C29" s="235" t="s">
        <v>386</v>
      </c>
      <c r="D29" s="236">
        <v>34</v>
      </c>
      <c r="E29" s="236" t="s">
        <v>67</v>
      </c>
      <c r="F29" s="235" t="s">
        <v>176</v>
      </c>
      <c r="G29" s="12" t="s">
        <v>327</v>
      </c>
      <c r="H29" s="234"/>
      <c r="I29" s="233">
        <v>24</v>
      </c>
      <c r="J29" s="233" t="s">
        <v>68</v>
      </c>
      <c r="K29" s="233" t="s">
        <v>69</v>
      </c>
      <c r="L29" s="233">
        <v>34</v>
      </c>
      <c r="M29" s="233" t="s">
        <v>70</v>
      </c>
      <c r="N29" s="233" t="s">
        <v>71</v>
      </c>
      <c r="O29" s="233">
        <v>32</v>
      </c>
      <c r="P29" s="233" t="s">
        <v>72</v>
      </c>
      <c r="Q29" s="233">
        <v>6</v>
      </c>
      <c r="R29" s="233" t="s">
        <v>73</v>
      </c>
      <c r="S29" s="233" t="s">
        <v>310</v>
      </c>
    </row>
    <row r="30" spans="1:19" s="10" customFormat="1">
      <c r="A30" s="233"/>
      <c r="B30" s="235"/>
      <c r="C30" s="235"/>
      <c r="D30" s="236"/>
      <c r="E30" s="236"/>
      <c r="F30" s="235"/>
      <c r="G30" s="14" t="s">
        <v>328</v>
      </c>
      <c r="H30" s="234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</row>
    <row r="31" spans="1:19" s="10" customFormat="1">
      <c r="A31" s="11"/>
      <c r="B31" s="14"/>
      <c r="C31" s="14"/>
      <c r="D31" s="15"/>
      <c r="E31" s="15"/>
      <c r="F31" s="14"/>
      <c r="G31" s="14"/>
      <c r="H31" s="1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>
      <c r="A32" s="233">
        <v>30837</v>
      </c>
      <c r="B32" s="235" t="s">
        <v>361</v>
      </c>
      <c r="C32" s="235" t="s">
        <v>362</v>
      </c>
      <c r="D32" s="236">
        <v>143</v>
      </c>
      <c r="E32" s="236" t="s">
        <v>300</v>
      </c>
      <c r="F32" s="235" t="s">
        <v>176</v>
      </c>
      <c r="G32" s="12" t="s">
        <v>363</v>
      </c>
      <c r="H32" s="234"/>
      <c r="I32" s="233">
        <v>110</v>
      </c>
      <c r="J32" s="233" t="s">
        <v>301</v>
      </c>
      <c r="K32" s="233" t="s">
        <v>302</v>
      </c>
      <c r="L32" s="233">
        <v>176</v>
      </c>
      <c r="M32" s="233" t="s">
        <v>303</v>
      </c>
      <c r="N32" s="233" t="s">
        <v>304</v>
      </c>
      <c r="O32" s="233">
        <v>131</v>
      </c>
      <c r="P32" s="233" t="s">
        <v>305</v>
      </c>
      <c r="Q32" s="233">
        <v>28</v>
      </c>
      <c r="R32" s="233" t="s">
        <v>73</v>
      </c>
      <c r="S32" s="233" t="s">
        <v>310</v>
      </c>
    </row>
    <row r="33" spans="1:19">
      <c r="A33" s="233"/>
      <c r="B33" s="235"/>
      <c r="C33" s="235"/>
      <c r="D33" s="236"/>
      <c r="E33" s="236"/>
      <c r="F33" s="235"/>
      <c r="G33" s="14" t="s">
        <v>364</v>
      </c>
      <c r="H33" s="234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</row>
    <row r="34" spans="1:19" s="10" customFormat="1">
      <c r="A34" s="233"/>
      <c r="B34" s="235" t="s">
        <v>315</v>
      </c>
      <c r="C34" s="235" t="s">
        <v>316</v>
      </c>
      <c r="D34" s="236">
        <v>77</v>
      </c>
      <c r="E34" s="236" t="s">
        <v>317</v>
      </c>
      <c r="F34" s="235" t="s">
        <v>176</v>
      </c>
      <c r="G34" s="12" t="s">
        <v>318</v>
      </c>
      <c r="H34" s="234"/>
      <c r="I34" s="233">
        <v>72</v>
      </c>
      <c r="J34" s="233" t="s">
        <v>320</v>
      </c>
      <c r="K34" s="233" t="s">
        <v>321</v>
      </c>
      <c r="L34" s="233">
        <v>83</v>
      </c>
      <c r="M34" s="233" t="s">
        <v>322</v>
      </c>
      <c r="N34" s="233" t="s">
        <v>323</v>
      </c>
      <c r="O34" s="233">
        <v>93</v>
      </c>
      <c r="P34" s="233" t="s">
        <v>324</v>
      </c>
      <c r="Q34" s="233">
        <v>13</v>
      </c>
      <c r="R34" s="233" t="s">
        <v>32</v>
      </c>
      <c r="S34" s="233" t="s">
        <v>310</v>
      </c>
    </row>
    <row r="35" spans="1:19" s="10" customFormat="1">
      <c r="A35" s="233"/>
      <c r="B35" s="235"/>
      <c r="C35" s="235"/>
      <c r="D35" s="236"/>
      <c r="E35" s="236"/>
      <c r="F35" s="235"/>
      <c r="G35" s="14" t="s">
        <v>319</v>
      </c>
      <c r="H35" s="234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</row>
    <row r="36" spans="1:19">
      <c r="A36" s="233">
        <v>109519</v>
      </c>
      <c r="B36" s="235" t="s">
        <v>330</v>
      </c>
      <c r="C36" s="235" t="s">
        <v>331</v>
      </c>
      <c r="D36" s="236">
        <v>42</v>
      </c>
      <c r="E36" s="236" t="s">
        <v>332</v>
      </c>
      <c r="F36" s="235" t="s">
        <v>176</v>
      </c>
      <c r="G36" s="12" t="s">
        <v>333</v>
      </c>
      <c r="H36" s="234"/>
      <c r="I36" s="233">
        <v>32</v>
      </c>
      <c r="J36" s="233" t="s">
        <v>329</v>
      </c>
      <c r="K36" s="233" t="s">
        <v>335</v>
      </c>
      <c r="L36" s="233">
        <v>45</v>
      </c>
      <c r="M36" s="233" t="s">
        <v>336</v>
      </c>
      <c r="N36" s="233" t="s">
        <v>337</v>
      </c>
      <c r="O36" s="233">
        <v>46</v>
      </c>
      <c r="P36" s="233" t="s">
        <v>338</v>
      </c>
      <c r="Q36" s="233">
        <v>7</v>
      </c>
      <c r="R36" s="233" t="s">
        <v>40</v>
      </c>
      <c r="S36" s="233" t="s">
        <v>310</v>
      </c>
    </row>
    <row r="37" spans="1:19">
      <c r="A37" s="233"/>
      <c r="B37" s="235"/>
      <c r="C37" s="235"/>
      <c r="D37" s="236"/>
      <c r="E37" s="236"/>
      <c r="F37" s="235"/>
      <c r="G37" s="14" t="s">
        <v>334</v>
      </c>
      <c r="H37" s="234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</row>
    <row r="38" spans="1:19" s="10" customFormat="1">
      <c r="A38" s="25"/>
      <c r="B38" s="23"/>
      <c r="C38" s="23"/>
      <c r="D38" s="22"/>
      <c r="E38" s="22"/>
      <c r="F38" s="23"/>
      <c r="G38" s="23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10" customFormat="1">
      <c r="A39" s="25"/>
      <c r="B39" s="23"/>
      <c r="C39" s="23"/>
      <c r="D39" s="22"/>
      <c r="E39" s="22"/>
      <c r="F39" s="23"/>
      <c r="G39" s="23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>
      <c r="A40" s="233">
        <v>109519</v>
      </c>
      <c r="B40" s="235" t="s">
        <v>330</v>
      </c>
      <c r="C40" s="235" t="s">
        <v>331</v>
      </c>
      <c r="D40" s="236">
        <v>47</v>
      </c>
      <c r="E40" s="236" t="s">
        <v>339</v>
      </c>
      <c r="F40" s="235" t="s">
        <v>340</v>
      </c>
      <c r="G40" s="12" t="s">
        <v>341</v>
      </c>
      <c r="H40" s="234"/>
      <c r="I40" s="233">
        <v>14</v>
      </c>
      <c r="J40" s="233" t="s">
        <v>343</v>
      </c>
      <c r="K40" s="233" t="s">
        <v>344</v>
      </c>
      <c r="L40" s="233">
        <v>51</v>
      </c>
      <c r="M40" s="233" t="s">
        <v>345</v>
      </c>
      <c r="N40" s="233" t="s">
        <v>346</v>
      </c>
      <c r="O40" s="233">
        <v>60</v>
      </c>
      <c r="P40" s="233" t="s">
        <v>347</v>
      </c>
      <c r="Q40" s="233">
        <v>12</v>
      </c>
      <c r="R40" s="233" t="s">
        <v>40</v>
      </c>
      <c r="S40" s="233" t="s">
        <v>310</v>
      </c>
    </row>
    <row r="41" spans="1:19">
      <c r="A41" s="233"/>
      <c r="B41" s="235"/>
      <c r="C41" s="235"/>
      <c r="D41" s="236"/>
      <c r="E41" s="236"/>
      <c r="F41" s="235"/>
      <c r="G41" s="14" t="s">
        <v>342</v>
      </c>
      <c r="H41" s="234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</row>
    <row r="42" spans="1:19">
      <c r="A42" s="233">
        <v>124476</v>
      </c>
      <c r="B42" s="235" t="s">
        <v>353</v>
      </c>
      <c r="C42" s="235" t="s">
        <v>348</v>
      </c>
      <c r="D42" s="236">
        <v>6</v>
      </c>
      <c r="E42" s="236" t="s">
        <v>354</v>
      </c>
      <c r="F42" s="235" t="s">
        <v>176</v>
      </c>
      <c r="G42" s="12" t="s">
        <v>355</v>
      </c>
      <c r="H42" s="234"/>
      <c r="I42" s="233">
        <v>7</v>
      </c>
      <c r="J42" s="233" t="s">
        <v>357</v>
      </c>
      <c r="K42" s="233" t="s">
        <v>175</v>
      </c>
      <c r="L42" s="233">
        <v>13</v>
      </c>
      <c r="M42" s="233" t="s">
        <v>358</v>
      </c>
      <c r="N42" s="233"/>
      <c r="O42" s="233">
        <v>3</v>
      </c>
      <c r="P42" s="233" t="s">
        <v>359</v>
      </c>
      <c r="Q42" s="233">
        <v>3</v>
      </c>
      <c r="R42" s="233" t="s">
        <v>40</v>
      </c>
      <c r="S42" s="233" t="s">
        <v>310</v>
      </c>
    </row>
    <row r="43" spans="1:19">
      <c r="A43" s="233"/>
      <c r="B43" s="235"/>
      <c r="C43" s="235"/>
      <c r="D43" s="236"/>
      <c r="E43" s="236"/>
      <c r="F43" s="235"/>
      <c r="G43" s="14" t="s">
        <v>356</v>
      </c>
      <c r="H43" s="234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</row>
    <row r="44" spans="1:19">
      <c r="A44" s="233">
        <v>84493</v>
      </c>
      <c r="B44" s="235" t="s">
        <v>365</v>
      </c>
      <c r="C44" s="235" t="s">
        <v>366</v>
      </c>
      <c r="D44" s="236">
        <v>5</v>
      </c>
      <c r="E44" s="236" t="s">
        <v>367</v>
      </c>
      <c r="F44" s="235" t="s">
        <v>176</v>
      </c>
      <c r="G44" s="12" t="s">
        <v>368</v>
      </c>
      <c r="H44" s="234"/>
      <c r="I44" s="233">
        <v>5</v>
      </c>
      <c r="J44" s="233" t="s">
        <v>370</v>
      </c>
      <c r="K44" s="233" t="s">
        <v>175</v>
      </c>
      <c r="L44" s="233">
        <v>12</v>
      </c>
      <c r="M44" s="233" t="s">
        <v>371</v>
      </c>
      <c r="N44" s="233"/>
      <c r="O44" s="233">
        <v>4</v>
      </c>
      <c r="P44" s="233" t="s">
        <v>372</v>
      </c>
      <c r="Q44" s="233">
        <v>2</v>
      </c>
      <c r="R44" s="233" t="s">
        <v>40</v>
      </c>
      <c r="S44" s="233" t="s">
        <v>310</v>
      </c>
    </row>
    <row r="45" spans="1:19">
      <c r="A45" s="233"/>
      <c r="B45" s="235"/>
      <c r="C45" s="235"/>
      <c r="D45" s="236"/>
      <c r="E45" s="236"/>
      <c r="F45" s="235"/>
      <c r="G45" s="14" t="s">
        <v>369</v>
      </c>
      <c r="H45" s="234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</row>
    <row r="46" spans="1:19">
      <c r="A46" s="233">
        <v>84493</v>
      </c>
      <c r="B46" s="235" t="s">
        <v>365</v>
      </c>
      <c r="C46" s="235" t="s">
        <v>366</v>
      </c>
      <c r="D46" s="236">
        <v>8</v>
      </c>
      <c r="E46" s="236" t="s">
        <v>373</v>
      </c>
      <c r="F46" s="235" t="s">
        <v>176</v>
      </c>
      <c r="G46" s="12" t="s">
        <v>374</v>
      </c>
      <c r="H46" s="234"/>
      <c r="I46" s="233">
        <v>8</v>
      </c>
      <c r="J46" s="233" t="s">
        <v>376</v>
      </c>
      <c r="K46" s="233" t="s">
        <v>377</v>
      </c>
      <c r="L46" s="233">
        <v>7</v>
      </c>
      <c r="M46" s="233" t="s">
        <v>378</v>
      </c>
      <c r="N46" s="233" t="s">
        <v>379</v>
      </c>
      <c r="O46" s="233">
        <v>10</v>
      </c>
      <c r="P46" s="233" t="s">
        <v>380</v>
      </c>
      <c r="Q46" s="233">
        <v>3</v>
      </c>
      <c r="R46" s="233" t="s">
        <v>40</v>
      </c>
      <c r="S46" s="233" t="s">
        <v>310</v>
      </c>
    </row>
    <row r="47" spans="1:19">
      <c r="A47" s="233"/>
      <c r="B47" s="235"/>
      <c r="C47" s="235"/>
      <c r="D47" s="236"/>
      <c r="E47" s="236"/>
      <c r="F47" s="235"/>
      <c r="G47" s="14" t="s">
        <v>375</v>
      </c>
      <c r="H47" s="234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</row>
    <row r="62" spans="1:1">
      <c r="A62" s="26" t="s">
        <v>396</v>
      </c>
    </row>
  </sheetData>
  <mergeCells count="378"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3:F14"/>
    <mergeCell ref="N11:N12"/>
    <mergeCell ref="O11:O12"/>
    <mergeCell ref="P11:P12"/>
    <mergeCell ref="A11:A12"/>
    <mergeCell ref="B11:B12"/>
    <mergeCell ref="C11:C12"/>
    <mergeCell ref="D11:D12"/>
    <mergeCell ref="E11:E12"/>
    <mergeCell ref="F11:F12"/>
    <mergeCell ref="N13:N14"/>
    <mergeCell ref="O13:O14"/>
    <mergeCell ref="P13:P14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N9:N10"/>
    <mergeCell ref="O9:O10"/>
    <mergeCell ref="P9:P10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D29:D30"/>
    <mergeCell ref="E29:E30"/>
    <mergeCell ref="F29:F30"/>
    <mergeCell ref="N23:N24"/>
    <mergeCell ref="O23:O24"/>
    <mergeCell ref="P23:P24"/>
    <mergeCell ref="A23:A24"/>
    <mergeCell ref="B23:B24"/>
    <mergeCell ref="C23:C24"/>
    <mergeCell ref="D23:D24"/>
    <mergeCell ref="E23:E24"/>
    <mergeCell ref="F23:F24"/>
    <mergeCell ref="N27:N28"/>
    <mergeCell ref="O27:O28"/>
    <mergeCell ref="P27:P28"/>
    <mergeCell ref="A27:A28"/>
    <mergeCell ref="B27:B28"/>
    <mergeCell ref="C27:C28"/>
    <mergeCell ref="D27:D28"/>
    <mergeCell ref="E27:E28"/>
    <mergeCell ref="F27:F28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21:F22"/>
    <mergeCell ref="N46:N47"/>
    <mergeCell ref="O46:O47"/>
    <mergeCell ref="P46:P47"/>
    <mergeCell ref="A46:A47"/>
    <mergeCell ref="B46:B47"/>
    <mergeCell ref="C46:C47"/>
    <mergeCell ref="D46:D47"/>
    <mergeCell ref="E46:E47"/>
    <mergeCell ref="F46:F47"/>
    <mergeCell ref="N44:N45"/>
    <mergeCell ref="O44:O45"/>
    <mergeCell ref="P44:P45"/>
    <mergeCell ref="A44:A45"/>
    <mergeCell ref="B44:B45"/>
    <mergeCell ref="C44:C45"/>
    <mergeCell ref="D44:D45"/>
    <mergeCell ref="E44:E45"/>
    <mergeCell ref="F44:F45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A32:A33"/>
    <mergeCell ref="B32:B33"/>
    <mergeCell ref="C32:C33"/>
    <mergeCell ref="D32:D33"/>
    <mergeCell ref="E32:E33"/>
    <mergeCell ref="F32:F33"/>
    <mergeCell ref="N42:N43"/>
    <mergeCell ref="O42:O43"/>
    <mergeCell ref="P42:P43"/>
    <mergeCell ref="A42:A43"/>
    <mergeCell ref="B42:B43"/>
    <mergeCell ref="C42:C43"/>
    <mergeCell ref="D42:D43"/>
    <mergeCell ref="E42:E43"/>
    <mergeCell ref="F42:F43"/>
    <mergeCell ref="N34:N35"/>
    <mergeCell ref="O34:O35"/>
    <mergeCell ref="P34:P35"/>
    <mergeCell ref="A34:A35"/>
    <mergeCell ref="B34:B35"/>
    <mergeCell ref="C34:C35"/>
    <mergeCell ref="D34:D35"/>
    <mergeCell ref="E34:E35"/>
    <mergeCell ref="F34:F35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N17:N18"/>
    <mergeCell ref="O17:O18"/>
    <mergeCell ref="P17:P18"/>
    <mergeCell ref="A17:A18"/>
    <mergeCell ref="B17:B18"/>
    <mergeCell ref="C17:C18"/>
    <mergeCell ref="D17:D18"/>
    <mergeCell ref="E17:E18"/>
    <mergeCell ref="F17:F18"/>
    <mergeCell ref="N19:N20"/>
    <mergeCell ref="O19:O20"/>
    <mergeCell ref="P19:P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N40:N41"/>
    <mergeCell ref="O40:O41"/>
    <mergeCell ref="P40:P41"/>
    <mergeCell ref="A40:A41"/>
    <mergeCell ref="B40:B41"/>
    <mergeCell ref="C40:C41"/>
    <mergeCell ref="D40:D41"/>
    <mergeCell ref="E40:E41"/>
    <mergeCell ref="F40:F41"/>
    <mergeCell ref="N36:N37"/>
    <mergeCell ref="O36:O37"/>
    <mergeCell ref="P36:P37"/>
    <mergeCell ref="A36:A37"/>
    <mergeCell ref="B36:B37"/>
    <mergeCell ref="C36:C37"/>
    <mergeCell ref="D36:D37"/>
    <mergeCell ref="E36:E37"/>
    <mergeCell ref="F36:F37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B5:B6"/>
    <mergeCell ref="C5:C6"/>
    <mergeCell ref="D5:D6"/>
    <mergeCell ref="E5:E6"/>
    <mergeCell ref="F5:F6"/>
    <mergeCell ref="N3:N4"/>
    <mergeCell ref="O3:O4"/>
    <mergeCell ref="P3:P4"/>
    <mergeCell ref="A3:A4"/>
    <mergeCell ref="B3:B4"/>
    <mergeCell ref="C3:C4"/>
    <mergeCell ref="D3:D4"/>
    <mergeCell ref="E3:E4"/>
    <mergeCell ref="F3:F4"/>
    <mergeCell ref="N5:N6"/>
    <mergeCell ref="O5:O6"/>
    <mergeCell ref="P5:P6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F1:F2"/>
    <mergeCell ref="G1:G2"/>
    <mergeCell ref="N1:N2"/>
    <mergeCell ref="O1:O2"/>
    <mergeCell ref="P1:P2"/>
  </mergeCells>
  <hyperlinks>
    <hyperlink ref="G3" r:id="rId1" display="http://risultati.fitri.it/Classifiche.asp?Anno=2023&amp;Cod=W09740"/>
    <hyperlink ref="G5" r:id="rId2" display="http://risultati.fitri.it/Classifiche.asp?Anno=2023&amp;Cod=W09740"/>
    <hyperlink ref="G34" r:id="rId3" display="http://risultati.fitri.it/Classifiche.asp?Anno=2023&amp;Cod=W09817"/>
    <hyperlink ref="G27" r:id="rId4" display="http://risultati.fitri.it/Classifiche.asp?Anno=2023&amp;Cod=W09845"/>
    <hyperlink ref="G36" r:id="rId5" display="http://risultati.fitri.it/Classifiche.asp?Anno=2023&amp;Cod=W09868"/>
    <hyperlink ref="G40" r:id="rId6" display="http://risultati.fitri.it/Classifiche.asp?Anno=2023&amp;Cod=W10101"/>
    <hyperlink ref="G15" r:id="rId7" display="http://risultati.fitri.it/Classifiche.asp?Anno=2023&amp;Cod=W09740"/>
    <hyperlink ref="G17" r:id="rId8" display="http://risultati.fitri.it/Classifiche.asp?Anno=2023&amp;Cod=W09740"/>
    <hyperlink ref="G19" r:id="rId9" display="http://risultati.fitri.it/Classifiche.asp?Anno=2023&amp;Cod=W09740"/>
    <hyperlink ref="G42" r:id="rId10" display="http://risultati.fitri.it/Classifiche.asp?Anno=2023&amp;Cod=W09941"/>
    <hyperlink ref="G32" r:id="rId11" display="http://risultati.fitri.it/Classifiche.asp?Anno=2023&amp;Cod=W09974"/>
    <hyperlink ref="G44" r:id="rId12" display="http://risultati.fitri.it/Classifiche.asp?Anno=2023&amp;Cod=W09876"/>
    <hyperlink ref="G46" r:id="rId13" display="http://risultati.fitri.it/Classifiche.asp?Anno=2023&amp;Cod=W09790"/>
    <hyperlink ref="G21" r:id="rId14" display="http://risultati.fitri.it/Classifiche.asp?Anno=2023&amp;Cod=W09740"/>
    <hyperlink ref="G23" r:id="rId15" display="http://risultati.fitri.it/Classifiche.asp?Anno=2023&amp;Cod=W09740"/>
    <hyperlink ref="G29" r:id="rId16" display="http://risultati.fitri.it/Classifiche.asp?Anno=2023&amp;Cod=W09845"/>
    <hyperlink ref="G7" r:id="rId17" display="http://risultati.fitri.it/Classifiche.asp?Anno=2023&amp;Cod=W09740"/>
    <hyperlink ref="G9" r:id="rId18" display="http://risultati.fitri.it/Classifiche.asp?Anno=2023&amp;Cod=W09740"/>
    <hyperlink ref="G11" r:id="rId19" display="http://risultati.fitri.it/Classifiche.asp?Anno=2023&amp;Cod=W09740"/>
    <hyperlink ref="G13" r:id="rId20" display="http://risultati.fitri.it/Classifiche.asp?Anno=2023&amp;Cod=W09740"/>
  </hyperlinks>
  <pageMargins left="0.7" right="0.7" top="0.75" bottom="0.75" header="0.3" footer="0.3"/>
  <drawing r:id="rId2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45"/>
  <sheetViews>
    <sheetView workbookViewId="0">
      <selection activeCell="A40" sqref="A40"/>
    </sheetView>
  </sheetViews>
  <sheetFormatPr defaultRowHeight="15"/>
  <cols>
    <col min="1" max="1" width="15.42578125" customWidth="1"/>
    <col min="2" max="2" width="22.28515625" style="2" customWidth="1"/>
    <col min="3" max="3" width="15.42578125" bestFit="1" customWidth="1"/>
    <col min="4" max="4" width="66.28515625" bestFit="1" customWidth="1"/>
    <col min="7" max="8" width="9.140625" style="2"/>
    <col min="9" max="9" width="14.85546875" style="2" bestFit="1" customWidth="1"/>
    <col min="10" max="19" width="9.140625" style="2"/>
  </cols>
  <sheetData>
    <row r="1" spans="1:19">
      <c r="A1" s="69" t="s">
        <v>308</v>
      </c>
      <c r="B1" s="69" t="s">
        <v>309</v>
      </c>
      <c r="C1" s="72" t="s">
        <v>10</v>
      </c>
      <c r="D1" s="8" t="s">
        <v>11</v>
      </c>
      <c r="E1" s="9" t="s">
        <v>12</v>
      </c>
      <c r="F1" s="8" t="s">
        <v>13</v>
      </c>
    </row>
    <row r="2" spans="1:19" ht="15.75">
      <c r="A2" s="70" t="s">
        <v>311</v>
      </c>
      <c r="B2" s="70" t="s">
        <v>312</v>
      </c>
      <c r="C2" s="73">
        <v>45031</v>
      </c>
      <c r="D2" s="6" t="s">
        <v>3</v>
      </c>
      <c r="E2" s="7" t="s">
        <v>397</v>
      </c>
      <c r="F2" s="42">
        <v>1</v>
      </c>
      <c r="G2" s="2" t="s">
        <v>523</v>
      </c>
    </row>
    <row r="3" spans="1:19">
      <c r="A3" s="3" t="s">
        <v>431</v>
      </c>
      <c r="B3" s="76" t="s">
        <v>362</v>
      </c>
      <c r="C3" s="68" t="s">
        <v>0</v>
      </c>
      <c r="D3" s="3"/>
      <c r="E3" s="4"/>
      <c r="F3" s="5"/>
    </row>
    <row r="4" spans="1:19" s="10" customFormat="1">
      <c r="A4" s="77" t="s">
        <v>423</v>
      </c>
      <c r="B4" s="78" t="s">
        <v>424</v>
      </c>
      <c r="C4" s="68"/>
      <c r="D4" s="3"/>
      <c r="E4" s="4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>
      <c r="A5" s="3" t="s">
        <v>430</v>
      </c>
      <c r="B5" s="3" t="s">
        <v>435</v>
      </c>
      <c r="C5" s="74">
        <v>45053.3125</v>
      </c>
      <c r="D5" s="6" t="s">
        <v>4</v>
      </c>
      <c r="E5" s="7" t="s">
        <v>397</v>
      </c>
      <c r="F5" s="42">
        <v>6</v>
      </c>
      <c r="G5" s="30" t="s">
        <v>74</v>
      </c>
    </row>
    <row r="6" spans="1:19" s="10" customFormat="1" ht="15.75">
      <c r="A6" s="70" t="s">
        <v>313</v>
      </c>
      <c r="B6" s="70" t="s">
        <v>314</v>
      </c>
      <c r="C6" s="74"/>
      <c r="D6" s="6"/>
      <c r="E6" s="7"/>
      <c r="F6" s="115"/>
      <c r="G6" s="2" t="s">
        <v>524</v>
      </c>
      <c r="H6" s="2" t="s">
        <v>525</v>
      </c>
      <c r="I6" s="2" t="s">
        <v>526</v>
      </c>
      <c r="J6" s="2" t="s">
        <v>527</v>
      </c>
      <c r="K6" s="2" t="s">
        <v>528</v>
      </c>
      <c r="L6" s="2" t="s">
        <v>529</v>
      </c>
      <c r="M6" s="2" t="s">
        <v>49</v>
      </c>
      <c r="N6" s="2" t="s">
        <v>530</v>
      </c>
      <c r="O6" s="2" t="s">
        <v>50</v>
      </c>
      <c r="P6" s="2" t="s">
        <v>531</v>
      </c>
      <c r="Q6" s="2" t="s">
        <v>51</v>
      </c>
      <c r="R6" s="2" t="s">
        <v>532</v>
      </c>
      <c r="S6" s="2"/>
    </row>
    <row r="7" spans="1:19" ht="15.75">
      <c r="A7" s="70" t="s">
        <v>315</v>
      </c>
      <c r="B7" s="70" t="s">
        <v>316</v>
      </c>
      <c r="C7" s="74">
        <v>45059.291666666664</v>
      </c>
      <c r="D7" s="6" t="s">
        <v>14</v>
      </c>
      <c r="E7" s="7" t="s">
        <v>2</v>
      </c>
      <c r="F7" s="5">
        <v>1</v>
      </c>
      <c r="G7" s="2">
        <v>174</v>
      </c>
      <c r="H7" s="2">
        <v>1330</v>
      </c>
      <c r="I7" s="2" t="s">
        <v>546</v>
      </c>
      <c r="J7" s="2" t="s">
        <v>534</v>
      </c>
      <c r="K7" s="2" t="s">
        <v>549</v>
      </c>
      <c r="L7" s="117" t="s">
        <v>187</v>
      </c>
      <c r="M7" s="118">
        <v>5.876157407407407E-2</v>
      </c>
      <c r="N7" s="119">
        <v>0.12638888888888888</v>
      </c>
      <c r="O7" s="118">
        <v>0.29465277777777776</v>
      </c>
      <c r="P7" s="2" t="s">
        <v>547</v>
      </c>
      <c r="Q7" s="2" t="s">
        <v>548</v>
      </c>
      <c r="R7" s="118">
        <v>0.53340277777777778</v>
      </c>
      <c r="S7" s="2" t="s">
        <v>545</v>
      </c>
    </row>
    <row r="8" spans="1:19" s="10" customFormat="1" ht="15.75">
      <c r="A8" s="70" t="s">
        <v>325</v>
      </c>
      <c r="B8" s="70" t="s">
        <v>326</v>
      </c>
      <c r="C8" s="74"/>
      <c r="D8" s="6"/>
      <c r="E8" s="7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70" t="s">
        <v>330</v>
      </c>
      <c r="B9" s="70" t="s">
        <v>331</v>
      </c>
      <c r="C9" s="74">
        <v>45059.291666666664</v>
      </c>
      <c r="D9" s="6" t="s">
        <v>5</v>
      </c>
      <c r="E9" s="7" t="s">
        <v>397</v>
      </c>
      <c r="F9" s="5">
        <v>1</v>
      </c>
      <c r="G9" s="2">
        <v>354</v>
      </c>
      <c r="H9" s="2">
        <v>2316</v>
      </c>
      <c r="I9" s="2" t="s">
        <v>551</v>
      </c>
      <c r="J9" s="2" t="s">
        <v>534</v>
      </c>
      <c r="K9" s="2" t="s">
        <v>552</v>
      </c>
      <c r="L9" s="117" t="s">
        <v>187</v>
      </c>
      <c r="M9" s="118">
        <v>2.8888888888888891E-2</v>
      </c>
      <c r="N9" s="119">
        <v>0.10069444444444443</v>
      </c>
      <c r="O9" s="118">
        <v>0.15474537037037037</v>
      </c>
      <c r="P9" s="119">
        <v>0.19097222222222221</v>
      </c>
      <c r="Q9" s="118">
        <v>7.9166666666666663E-2</v>
      </c>
      <c r="R9" s="118">
        <v>0.25377314814814816</v>
      </c>
      <c r="S9" s="2" t="s">
        <v>550</v>
      </c>
    </row>
    <row r="10" spans="1:19" ht="15.75">
      <c r="A10" s="70" t="s">
        <v>349</v>
      </c>
      <c r="B10" s="70" t="s">
        <v>350</v>
      </c>
      <c r="C10" s="74">
        <v>45059.375</v>
      </c>
      <c r="D10" s="6" t="s">
        <v>6</v>
      </c>
      <c r="E10" s="7" t="s">
        <v>397</v>
      </c>
      <c r="F10" s="5">
        <v>1</v>
      </c>
      <c r="G10" s="2">
        <v>734</v>
      </c>
      <c r="I10" s="2" t="s">
        <v>540</v>
      </c>
      <c r="J10" s="2" t="s">
        <v>534</v>
      </c>
      <c r="K10" s="2" t="s">
        <v>541</v>
      </c>
      <c r="L10" s="117" t="s">
        <v>187</v>
      </c>
      <c r="M10" s="120">
        <v>1.4555555555555555</v>
      </c>
      <c r="O10" s="118">
        <v>0.12685185185185185</v>
      </c>
      <c r="Q10" s="118">
        <v>7.5694444444444439E-2</v>
      </c>
      <c r="R10" s="121">
        <v>0.23467592592592593</v>
      </c>
      <c r="S10" s="2" t="s">
        <v>544</v>
      </c>
    </row>
    <row r="11" spans="1:19" s="10" customFormat="1" ht="15.75">
      <c r="A11" s="70" t="s">
        <v>351</v>
      </c>
      <c r="B11" s="70" t="s">
        <v>352</v>
      </c>
      <c r="C11" s="74"/>
      <c r="D11" s="6"/>
      <c r="E11" s="7"/>
      <c r="F11" s="5"/>
      <c r="G11" s="1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0" customFormat="1" ht="15.75">
      <c r="A12" s="70" t="s">
        <v>353</v>
      </c>
      <c r="B12" s="70" t="s">
        <v>348</v>
      </c>
      <c r="C12" s="74"/>
      <c r="D12" s="6"/>
      <c r="E12" s="7"/>
      <c r="F12" s="5"/>
      <c r="G12" s="1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.75">
      <c r="A13" s="70" t="s">
        <v>361</v>
      </c>
      <c r="B13" s="70" t="s">
        <v>362</v>
      </c>
      <c r="C13" s="74">
        <v>45074.354166666664</v>
      </c>
      <c r="D13" s="6" t="s">
        <v>7</v>
      </c>
      <c r="E13" s="7" t="s">
        <v>397</v>
      </c>
      <c r="F13" s="42">
        <v>10</v>
      </c>
      <c r="G13" s="31" t="s">
        <v>164</v>
      </c>
    </row>
    <row r="14" spans="1:19" s="10" customFormat="1">
      <c r="A14" s="70" t="s">
        <v>383</v>
      </c>
      <c r="B14" s="70" t="s">
        <v>384</v>
      </c>
      <c r="C14" s="75">
        <v>45088</v>
      </c>
      <c r="D14" s="3" t="s">
        <v>403</v>
      </c>
      <c r="E14" s="7" t="s">
        <v>397</v>
      </c>
      <c r="F14" s="42">
        <v>1</v>
      </c>
      <c r="G14" s="2" t="s">
        <v>405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>
      <c r="A15" s="70" t="s">
        <v>428</v>
      </c>
      <c r="B15" s="76" t="s">
        <v>429</v>
      </c>
      <c r="G15" s="2" t="s">
        <v>524</v>
      </c>
      <c r="H15" s="2" t="s">
        <v>525</v>
      </c>
      <c r="I15" s="2" t="s">
        <v>526</v>
      </c>
      <c r="J15" s="2" t="s">
        <v>527</v>
      </c>
      <c r="K15" s="2" t="s">
        <v>528</v>
      </c>
      <c r="L15" s="2" t="s">
        <v>529</v>
      </c>
      <c r="M15" s="2" t="s">
        <v>49</v>
      </c>
      <c r="N15" s="2" t="s">
        <v>530</v>
      </c>
      <c r="O15" s="2" t="s">
        <v>50</v>
      </c>
      <c r="P15" s="2" t="s">
        <v>531</v>
      </c>
      <c r="Q15" s="2" t="s">
        <v>51</v>
      </c>
      <c r="R15" s="2" t="s">
        <v>532</v>
      </c>
    </row>
    <row r="16" spans="1:19" ht="15.75">
      <c r="A16" s="70" t="s">
        <v>387</v>
      </c>
      <c r="B16" s="70" t="s">
        <v>388</v>
      </c>
      <c r="C16" s="74">
        <v>45102.333333333336</v>
      </c>
      <c r="D16" s="6" t="s">
        <v>8</v>
      </c>
      <c r="E16" s="7" t="s">
        <v>397</v>
      </c>
      <c r="F16" s="116">
        <v>1</v>
      </c>
      <c r="G16" s="2">
        <v>698</v>
      </c>
      <c r="I16" s="2" t="s">
        <v>540</v>
      </c>
      <c r="J16" s="2" t="s">
        <v>534</v>
      </c>
      <c r="K16" s="2" t="s">
        <v>541</v>
      </c>
      <c r="M16" s="120">
        <v>1.5062499999999999</v>
      </c>
      <c r="N16" s="119">
        <v>0.28819444444444448</v>
      </c>
      <c r="O16" s="118">
        <v>0.14131944444444444</v>
      </c>
      <c r="P16" s="119">
        <v>0.28055555555555556</v>
      </c>
      <c r="Q16" s="118">
        <v>7.2488425925925928E-2</v>
      </c>
      <c r="R16" s="118">
        <v>0.24839120370370371</v>
      </c>
      <c r="S16" s="10" t="s">
        <v>542</v>
      </c>
    </row>
    <row r="17" spans="1:19" ht="15.75">
      <c r="A17" s="71" t="s">
        <v>389</v>
      </c>
      <c r="B17" s="71" t="s">
        <v>390</v>
      </c>
      <c r="C17" s="74">
        <v>45102.333333333336</v>
      </c>
      <c r="D17" s="6" t="s">
        <v>8</v>
      </c>
      <c r="E17" s="7" t="s">
        <v>2</v>
      </c>
      <c r="F17" s="5">
        <v>2</v>
      </c>
      <c r="G17" s="2">
        <v>960</v>
      </c>
      <c r="H17" s="2">
        <v>293</v>
      </c>
      <c r="I17" s="2" t="s">
        <v>533</v>
      </c>
      <c r="J17" s="2" t="s">
        <v>534</v>
      </c>
      <c r="K17" s="2" t="s">
        <v>535</v>
      </c>
      <c r="L17" s="2" t="s">
        <v>536</v>
      </c>
      <c r="M17" s="118">
        <v>4.3067129629629629E-2</v>
      </c>
      <c r="N17" s="2" t="s">
        <v>538</v>
      </c>
      <c r="O17" s="118">
        <v>0.26574074074074078</v>
      </c>
      <c r="P17" s="2" t="s">
        <v>537</v>
      </c>
      <c r="Q17" s="118">
        <v>0.25579861111111107</v>
      </c>
      <c r="R17" s="118">
        <v>0.57581018518518523</v>
      </c>
      <c r="S17" s="10" t="s">
        <v>543</v>
      </c>
    </row>
    <row r="18" spans="1:19" ht="15.75">
      <c r="A18" s="70" t="s">
        <v>393</v>
      </c>
      <c r="B18" s="70" t="s">
        <v>312</v>
      </c>
      <c r="C18" s="74">
        <v>45193.354166666664</v>
      </c>
      <c r="D18" s="6" t="s">
        <v>9</v>
      </c>
      <c r="E18" s="7" t="s">
        <v>397</v>
      </c>
      <c r="F18" s="42">
        <v>1</v>
      </c>
      <c r="G18" s="2" t="s">
        <v>15</v>
      </c>
    </row>
    <row r="19" spans="1:19" ht="15.75">
      <c r="A19" s="70" t="s">
        <v>394</v>
      </c>
      <c r="B19" s="70" t="s">
        <v>395</v>
      </c>
      <c r="C19" s="68" t="s">
        <v>1</v>
      </c>
      <c r="D19" s="6"/>
      <c r="E19" s="7" t="s">
        <v>2</v>
      </c>
      <c r="F19" s="5"/>
    </row>
    <row r="20" spans="1:19" s="10" customFormat="1">
      <c r="A20" s="70" t="s">
        <v>432</v>
      </c>
      <c r="B20" s="70" t="s">
        <v>433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0" customFormat="1" ht="15" customHeight="1">
      <c r="A21" s="70" t="s">
        <v>426</v>
      </c>
      <c r="B21" s="76" t="s">
        <v>427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0" customFormat="1" ht="15.75">
      <c r="A22" s="70" t="s">
        <v>422</v>
      </c>
      <c r="B22" s="70" t="s">
        <v>421</v>
      </c>
      <c r="C22" s="74">
        <v>45102.270833333336</v>
      </c>
      <c r="D22" s="6" t="s">
        <v>8</v>
      </c>
      <c r="E22" s="7" t="s">
        <v>397</v>
      </c>
      <c r="F22" s="5">
        <v>1</v>
      </c>
      <c r="S22" s="2"/>
    </row>
    <row r="23" spans="1:19" s="10" customFormat="1" ht="15" customHeight="1">
      <c r="S23" s="2"/>
    </row>
    <row r="24" spans="1:19" s="10" customFormat="1" ht="15.75">
      <c r="A24" s="70" t="s">
        <v>365</v>
      </c>
      <c r="B24" s="70" t="s">
        <v>366</v>
      </c>
      <c r="C24" s="74">
        <v>45102.270833333336</v>
      </c>
      <c r="D24" s="6" t="s">
        <v>539</v>
      </c>
      <c r="E24" s="7" t="s">
        <v>2</v>
      </c>
      <c r="F24" s="5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0" customFormat="1" ht="15" customHeight="1">
      <c r="A25" s="70" t="s">
        <v>381</v>
      </c>
      <c r="B25" s="70" t="s">
        <v>382</v>
      </c>
      <c r="S25" s="2"/>
    </row>
    <row r="26" spans="1:19" s="10" customFormat="1">
      <c r="A26" s="70" t="s">
        <v>385</v>
      </c>
      <c r="B26" s="70" t="s">
        <v>386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0" customFormat="1" ht="15" customHeight="1">
      <c r="A27" s="70" t="s">
        <v>425</v>
      </c>
      <c r="B27" s="76" t="s">
        <v>434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0" customFormat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0" customFormat="1" ht="15" customHeight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0" customFormat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0" customFormat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0" customFormat="1" ht="15" customHeight="1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0" customFormat="1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0" customFormat="1" ht="15" customHeight="1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0" customFormat="1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0" customFormat="1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0" customFormat="1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0" customFormat="1" ht="15" customHeight="1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0" customFormat="1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0" customFormat="1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0" customFormat="1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0" customFormat="1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0" customFormat="1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0" customFormat="1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0" customFormat="1">
      <c r="A45" s="67"/>
      <c r="B45" s="6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workbookViewId="0">
      <selection activeCell="D3" sqref="D3"/>
    </sheetView>
  </sheetViews>
  <sheetFormatPr defaultRowHeight="15"/>
  <cols>
    <col min="4" max="4" width="25.85546875" customWidth="1"/>
    <col min="9" max="9" width="12.140625" customWidth="1"/>
    <col min="13" max="13" width="15" customWidth="1"/>
  </cols>
  <sheetData>
    <row r="1" spans="1:15" s="10" customFormat="1" ht="26.25" customHeight="1">
      <c r="A1" s="202" t="s">
        <v>411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32.25" thickBot="1">
      <c r="A2" s="28" t="s">
        <v>41</v>
      </c>
      <c r="B2" s="29" t="s">
        <v>42</v>
      </c>
      <c r="C2" s="28" t="s">
        <v>43</v>
      </c>
      <c r="D2" s="29" t="s">
        <v>44</v>
      </c>
      <c r="E2" s="28" t="s">
        <v>45</v>
      </c>
      <c r="F2" s="28" t="s">
        <v>46</v>
      </c>
      <c r="G2" s="28" t="s">
        <v>47</v>
      </c>
      <c r="H2" s="28" t="s">
        <v>48</v>
      </c>
      <c r="I2" s="28" t="s">
        <v>49</v>
      </c>
      <c r="J2" s="28" t="s">
        <v>18</v>
      </c>
      <c r="K2" s="28" t="s">
        <v>50</v>
      </c>
      <c r="L2" s="28" t="s">
        <v>18</v>
      </c>
      <c r="M2" s="28" t="s">
        <v>51</v>
      </c>
      <c r="N2" s="28" t="s">
        <v>52</v>
      </c>
      <c r="O2" s="28" t="s">
        <v>53</v>
      </c>
    </row>
    <row r="3" spans="1:15" ht="16.5" thickBot="1">
      <c r="A3" s="55">
        <v>5</v>
      </c>
      <c r="B3" s="55">
        <v>100</v>
      </c>
      <c r="C3" s="55">
        <v>242</v>
      </c>
      <c r="D3" s="57" t="s">
        <v>409</v>
      </c>
      <c r="E3" s="56" t="s">
        <v>65</v>
      </c>
      <c r="F3" s="56" t="s">
        <v>410</v>
      </c>
      <c r="G3" s="55" t="s">
        <v>367</v>
      </c>
      <c r="H3" s="56">
        <v>5</v>
      </c>
      <c r="I3" s="56" t="s">
        <v>370</v>
      </c>
      <c r="J3" s="56">
        <v>12</v>
      </c>
      <c r="K3" s="56" t="s">
        <v>371</v>
      </c>
      <c r="L3" s="56">
        <v>4</v>
      </c>
      <c r="M3" s="56" t="s">
        <v>372</v>
      </c>
      <c r="N3" s="56">
        <v>2</v>
      </c>
      <c r="O3" s="56" t="s">
        <v>40</v>
      </c>
    </row>
    <row r="4" spans="1:15">
      <c r="A4" s="203" t="s">
        <v>412</v>
      </c>
      <c r="B4" s="203"/>
      <c r="C4" s="203"/>
    </row>
  </sheetData>
  <mergeCells count="2">
    <mergeCell ref="A1:O1"/>
    <mergeCell ref="A4:C4"/>
  </mergeCells>
  <hyperlinks>
    <hyperlink ref="D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selection sqref="A1:Q1"/>
    </sheetView>
  </sheetViews>
  <sheetFormatPr defaultRowHeight="15"/>
  <cols>
    <col min="1" max="1" width="9.140625" style="2"/>
    <col min="2" max="2" width="11.5703125" style="2" bestFit="1" customWidth="1"/>
    <col min="3" max="3" width="9.140625" style="2"/>
    <col min="4" max="4" width="37" style="30" customWidth="1"/>
    <col min="5" max="5" width="6.7109375" style="2" customWidth="1"/>
    <col min="6" max="6" width="8.28515625" style="2" bestFit="1" customWidth="1"/>
    <col min="7" max="7" width="9.28515625" style="2" customWidth="1"/>
    <col min="8" max="8" width="7.42578125" style="2" customWidth="1"/>
    <col min="9" max="9" width="9.5703125" style="2" customWidth="1"/>
    <col min="10" max="10" width="9.7109375" style="2" customWidth="1"/>
    <col min="11" max="11" width="8" style="2" customWidth="1"/>
    <col min="12" max="12" width="8.42578125" style="2" bestFit="1" customWidth="1"/>
    <col min="13" max="13" width="9.42578125" style="2" customWidth="1"/>
    <col min="14" max="14" width="6.7109375" style="2" customWidth="1"/>
    <col min="15" max="15" width="11.28515625" style="2" customWidth="1"/>
    <col min="16" max="16" width="7.85546875" style="2" customWidth="1"/>
    <col min="17" max="17" width="8" style="2" customWidth="1"/>
  </cols>
  <sheetData>
    <row r="1" spans="1:21" ht="24" customHeight="1">
      <c r="A1" s="210" t="s">
        <v>278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21" ht="15.75" thickBot="1">
      <c r="A2" s="32"/>
      <c r="B2" s="32">
        <v>2015</v>
      </c>
      <c r="C2" s="32"/>
      <c r="D2" s="33" t="s">
        <v>16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ht="31.5" customHeight="1">
      <c r="A3" s="204" t="s">
        <v>18</v>
      </c>
      <c r="B3" s="215" t="s">
        <v>42</v>
      </c>
      <c r="C3" s="211" t="s">
        <v>43</v>
      </c>
      <c r="D3" s="206" t="s">
        <v>19</v>
      </c>
      <c r="E3" s="206" t="s">
        <v>20</v>
      </c>
      <c r="F3" s="208" t="s">
        <v>21</v>
      </c>
      <c r="G3" s="208" t="s">
        <v>22</v>
      </c>
      <c r="H3" s="46" t="s">
        <v>18</v>
      </c>
      <c r="I3" s="47" t="s">
        <v>23</v>
      </c>
      <c r="J3" s="206" t="s">
        <v>24</v>
      </c>
      <c r="K3" s="46" t="s">
        <v>18</v>
      </c>
      <c r="L3" s="47" t="s">
        <v>25</v>
      </c>
      <c r="M3" s="206" t="s">
        <v>26</v>
      </c>
      <c r="N3" s="46" t="s">
        <v>18</v>
      </c>
      <c r="O3" s="47" t="s">
        <v>27</v>
      </c>
      <c r="P3" s="206" t="s">
        <v>18</v>
      </c>
      <c r="Q3" s="213" t="s">
        <v>28</v>
      </c>
      <c r="T3" s="100" t="s">
        <v>519</v>
      </c>
    </row>
    <row r="4" spans="1:21" ht="15" customHeight="1">
      <c r="A4" s="205"/>
      <c r="B4" s="212"/>
      <c r="C4" s="212"/>
      <c r="D4" s="207"/>
      <c r="E4" s="207"/>
      <c r="F4" s="209"/>
      <c r="G4" s="209"/>
      <c r="H4" s="207" t="s">
        <v>29</v>
      </c>
      <c r="I4" s="207"/>
      <c r="J4" s="207"/>
      <c r="K4" s="207" t="s">
        <v>30</v>
      </c>
      <c r="L4" s="207"/>
      <c r="M4" s="207"/>
      <c r="N4" s="207" t="s">
        <v>31</v>
      </c>
      <c r="O4" s="207"/>
      <c r="P4" s="207"/>
      <c r="Q4" s="214"/>
      <c r="T4" s="27"/>
    </row>
    <row r="5" spans="1:21" ht="15.75">
      <c r="A5" s="102">
        <v>828</v>
      </c>
      <c r="B5" s="102">
        <f>+ROUND(((+A5*340)/2015),0)</f>
        <v>140</v>
      </c>
      <c r="C5" s="102">
        <v>201</v>
      </c>
      <c r="D5" s="103" t="s">
        <v>279</v>
      </c>
      <c r="E5" s="102" t="s">
        <v>280</v>
      </c>
      <c r="F5" s="104" t="s">
        <v>33</v>
      </c>
      <c r="G5" s="105" t="s">
        <v>34</v>
      </c>
      <c r="H5" s="106">
        <v>557</v>
      </c>
      <c r="I5" s="106" t="s">
        <v>35</v>
      </c>
      <c r="J5" s="106" t="s">
        <v>36</v>
      </c>
      <c r="K5" s="106">
        <v>1019</v>
      </c>
      <c r="L5" s="106" t="s">
        <v>37</v>
      </c>
      <c r="M5" s="106" t="s">
        <v>38</v>
      </c>
      <c r="N5" s="106">
        <v>811</v>
      </c>
      <c r="O5" s="106" t="s">
        <v>39</v>
      </c>
      <c r="P5" s="106">
        <v>159</v>
      </c>
      <c r="Q5" s="106" t="s">
        <v>40</v>
      </c>
    </row>
    <row r="6" spans="1:21" ht="15.75">
      <c r="A6" s="107">
        <v>1035</v>
      </c>
      <c r="B6" s="102">
        <f t="shared" ref="B6:B10" si="0">+ROUND(((+A6*340)/2015),0)</f>
        <v>175</v>
      </c>
      <c r="C6" s="107">
        <v>166</v>
      </c>
      <c r="D6" s="108" t="s">
        <v>238</v>
      </c>
      <c r="E6" s="107" t="s">
        <v>239</v>
      </c>
      <c r="F6" s="107" t="s">
        <v>187</v>
      </c>
      <c r="G6" s="109" t="s">
        <v>240</v>
      </c>
      <c r="H6" s="107">
        <v>956</v>
      </c>
      <c r="I6" s="107" t="s">
        <v>241</v>
      </c>
      <c r="J6" s="107" t="s">
        <v>242</v>
      </c>
      <c r="K6" s="107">
        <v>1234</v>
      </c>
      <c r="L6" s="107" t="s">
        <v>243</v>
      </c>
      <c r="M6" s="107" t="s">
        <v>244</v>
      </c>
      <c r="N6" s="107">
        <v>943</v>
      </c>
      <c r="O6" s="107" t="s">
        <v>245</v>
      </c>
      <c r="P6" s="107">
        <v>212</v>
      </c>
      <c r="Q6" s="107" t="s">
        <v>163</v>
      </c>
    </row>
    <row r="7" spans="1:21" ht="15.75">
      <c r="A7" s="107">
        <v>1302</v>
      </c>
      <c r="B7" s="102">
        <f t="shared" si="0"/>
        <v>220</v>
      </c>
      <c r="C7" s="107">
        <v>121</v>
      </c>
      <c r="D7" s="108" t="s">
        <v>246</v>
      </c>
      <c r="E7" s="107" t="s">
        <v>247</v>
      </c>
      <c r="F7" s="107" t="s">
        <v>187</v>
      </c>
      <c r="G7" s="109" t="s">
        <v>248</v>
      </c>
      <c r="H7" s="107">
        <v>1895</v>
      </c>
      <c r="I7" s="107" t="s">
        <v>249</v>
      </c>
      <c r="J7" s="107" t="s">
        <v>250</v>
      </c>
      <c r="K7" s="107">
        <v>1276</v>
      </c>
      <c r="L7" s="107" t="s">
        <v>251</v>
      </c>
      <c r="M7" s="107" t="s">
        <v>252</v>
      </c>
      <c r="N7" s="107">
        <v>1071</v>
      </c>
      <c r="O7" s="107" t="s">
        <v>253</v>
      </c>
      <c r="P7" s="107">
        <v>186</v>
      </c>
      <c r="Q7" s="107" t="s">
        <v>73</v>
      </c>
      <c r="U7">
        <v>2015</v>
      </c>
    </row>
    <row r="8" spans="1:21" ht="15.75">
      <c r="A8" s="107">
        <v>1364</v>
      </c>
      <c r="B8" s="102">
        <f t="shared" si="0"/>
        <v>230</v>
      </c>
      <c r="C8" s="107">
        <v>111</v>
      </c>
      <c r="D8" s="108" t="s">
        <v>254</v>
      </c>
      <c r="E8" s="107" t="s">
        <v>255</v>
      </c>
      <c r="F8" s="107" t="s">
        <v>187</v>
      </c>
      <c r="G8" s="109" t="s">
        <v>256</v>
      </c>
      <c r="H8" s="107">
        <v>1290</v>
      </c>
      <c r="I8" s="107" t="s">
        <v>257</v>
      </c>
      <c r="J8" s="107" t="s">
        <v>258</v>
      </c>
      <c r="K8" s="107">
        <v>1597</v>
      </c>
      <c r="L8" s="107" t="s">
        <v>259</v>
      </c>
      <c r="M8" s="107" t="s">
        <v>260</v>
      </c>
      <c r="N8" s="107">
        <v>1156</v>
      </c>
      <c r="O8" s="107" t="s">
        <v>261</v>
      </c>
      <c r="P8" s="107">
        <v>275</v>
      </c>
      <c r="Q8" s="107" t="s">
        <v>163</v>
      </c>
    </row>
    <row r="9" spans="1:21" ht="15.75">
      <c r="A9" s="107">
        <v>1482</v>
      </c>
      <c r="B9" s="102">
        <f t="shared" si="0"/>
        <v>250</v>
      </c>
      <c r="C9" s="107">
        <v>91</v>
      </c>
      <c r="D9" s="108" t="s">
        <v>262</v>
      </c>
      <c r="E9" s="107" t="s">
        <v>263</v>
      </c>
      <c r="F9" s="107" t="s">
        <v>187</v>
      </c>
      <c r="G9" s="109" t="s">
        <v>264</v>
      </c>
      <c r="H9" s="107">
        <v>1562</v>
      </c>
      <c r="I9" s="107" t="s">
        <v>265</v>
      </c>
      <c r="J9" s="107" t="s">
        <v>266</v>
      </c>
      <c r="K9" s="107">
        <v>1728</v>
      </c>
      <c r="L9" s="107" t="s">
        <v>267</v>
      </c>
      <c r="M9" s="107" t="s">
        <v>268</v>
      </c>
      <c r="N9" s="107">
        <v>1171</v>
      </c>
      <c r="O9" s="107" t="s">
        <v>269</v>
      </c>
      <c r="P9" s="107">
        <v>213</v>
      </c>
      <c r="Q9" s="107" t="s">
        <v>73</v>
      </c>
    </row>
    <row r="10" spans="1:21" ht="15.75">
      <c r="A10" s="107">
        <v>1725</v>
      </c>
      <c r="B10" s="102">
        <f t="shared" si="0"/>
        <v>291</v>
      </c>
      <c r="C10" s="107">
        <v>50</v>
      </c>
      <c r="D10" s="108" t="s">
        <v>270</v>
      </c>
      <c r="E10" s="107" t="s">
        <v>271</v>
      </c>
      <c r="F10" s="107" t="s">
        <v>187</v>
      </c>
      <c r="G10" s="109" t="s">
        <v>272</v>
      </c>
      <c r="H10" s="107">
        <v>1875</v>
      </c>
      <c r="I10" s="107" t="s">
        <v>273</v>
      </c>
      <c r="J10" s="107" t="s">
        <v>274</v>
      </c>
      <c r="K10" s="107">
        <v>1768</v>
      </c>
      <c r="L10" s="107" t="s">
        <v>275</v>
      </c>
      <c r="M10" s="107" t="s">
        <v>276</v>
      </c>
      <c r="N10" s="107">
        <v>1552</v>
      </c>
      <c r="O10" s="107" t="s">
        <v>277</v>
      </c>
      <c r="P10" s="107">
        <v>165</v>
      </c>
      <c r="Q10" s="107" t="s">
        <v>150</v>
      </c>
    </row>
    <row r="12" spans="1:21" ht="15.75" thickBot="1">
      <c r="B12" s="2">
        <v>355</v>
      </c>
      <c r="D12" s="31" t="s">
        <v>17</v>
      </c>
    </row>
    <row r="13" spans="1:21" ht="31.5" customHeight="1">
      <c r="A13" s="204" t="s">
        <v>18</v>
      </c>
      <c r="B13" s="215" t="s">
        <v>42</v>
      </c>
      <c r="C13" s="211" t="s">
        <v>43</v>
      </c>
      <c r="D13" s="206" t="s">
        <v>19</v>
      </c>
      <c r="E13" s="206" t="s">
        <v>20</v>
      </c>
      <c r="F13" s="208" t="s">
        <v>21</v>
      </c>
      <c r="G13" s="208" t="s">
        <v>22</v>
      </c>
      <c r="H13" s="40" t="s">
        <v>18</v>
      </c>
      <c r="I13" s="41" t="s">
        <v>23</v>
      </c>
      <c r="J13" s="206" t="s">
        <v>24</v>
      </c>
      <c r="K13" s="40" t="s">
        <v>18</v>
      </c>
      <c r="L13" s="41" t="s">
        <v>25</v>
      </c>
      <c r="M13" s="206" t="s">
        <v>26</v>
      </c>
      <c r="N13" s="40" t="s">
        <v>18</v>
      </c>
      <c r="O13" s="41" t="s">
        <v>27</v>
      </c>
      <c r="P13" s="206" t="s">
        <v>18</v>
      </c>
      <c r="Q13" s="213" t="s">
        <v>28</v>
      </c>
    </row>
    <row r="14" spans="1:21" ht="15" customHeight="1">
      <c r="A14" s="205"/>
      <c r="B14" s="212"/>
      <c r="C14" s="212"/>
      <c r="D14" s="207"/>
      <c r="E14" s="207"/>
      <c r="F14" s="209"/>
      <c r="G14" s="209"/>
      <c r="H14" s="207" t="s">
        <v>29</v>
      </c>
      <c r="I14" s="207"/>
      <c r="J14" s="207"/>
      <c r="K14" s="207" t="s">
        <v>30</v>
      </c>
      <c r="L14" s="207"/>
      <c r="M14" s="207"/>
      <c r="N14" s="207" t="s">
        <v>31</v>
      </c>
      <c r="O14" s="207"/>
      <c r="P14" s="207"/>
      <c r="Q14" s="214"/>
    </row>
    <row r="15" spans="1:21">
      <c r="A15" s="39">
        <v>114</v>
      </c>
      <c r="B15" s="101">
        <f>+ROUND(((+A15*340)/355),0)</f>
        <v>109</v>
      </c>
      <c r="C15" s="39">
        <v>232</v>
      </c>
      <c r="D15" s="35" t="s">
        <v>281</v>
      </c>
      <c r="E15" s="39" t="s">
        <v>282</v>
      </c>
      <c r="F15" s="39" t="s">
        <v>187</v>
      </c>
      <c r="G15" s="38" t="s">
        <v>283</v>
      </c>
      <c r="H15" s="39">
        <v>165</v>
      </c>
      <c r="I15" s="39" t="s">
        <v>284</v>
      </c>
      <c r="J15" s="39" t="s">
        <v>285</v>
      </c>
      <c r="K15" s="39">
        <v>145</v>
      </c>
      <c r="L15" s="39" t="s">
        <v>286</v>
      </c>
      <c r="M15" s="39" t="s">
        <v>287</v>
      </c>
      <c r="N15" s="39">
        <v>78</v>
      </c>
      <c r="O15" s="39" t="s">
        <v>288</v>
      </c>
      <c r="P15" s="39">
        <v>21</v>
      </c>
      <c r="Q15" s="39" t="s">
        <v>163</v>
      </c>
    </row>
  </sheetData>
  <mergeCells count="29">
    <mergeCell ref="J13:J14"/>
    <mergeCell ref="M13:M14"/>
    <mergeCell ref="P13:P14"/>
    <mergeCell ref="Q13:Q14"/>
    <mergeCell ref="H14:I14"/>
    <mergeCell ref="K14:L14"/>
    <mergeCell ref="N14:O14"/>
    <mergeCell ref="A13:A14"/>
    <mergeCell ref="D13:D14"/>
    <mergeCell ref="E13:E14"/>
    <mergeCell ref="F13:F14"/>
    <mergeCell ref="G13:G14"/>
    <mergeCell ref="C13:C14"/>
    <mergeCell ref="B13:B14"/>
    <mergeCell ref="A3:A4"/>
    <mergeCell ref="D3:D4"/>
    <mergeCell ref="E3:E4"/>
    <mergeCell ref="F3:F4"/>
    <mergeCell ref="A1:Q1"/>
    <mergeCell ref="C3:C4"/>
    <mergeCell ref="G3:G4"/>
    <mergeCell ref="J3:J4"/>
    <mergeCell ref="M3:M4"/>
    <mergeCell ref="P3:P4"/>
    <mergeCell ref="Q3:Q4"/>
    <mergeCell ref="H4:I4"/>
    <mergeCell ref="K4:L4"/>
    <mergeCell ref="N4:O4"/>
    <mergeCell ref="B3:B4"/>
  </mergeCells>
  <hyperlinks>
    <hyperlink ref="F3" r:id="rId1" display="http://risultati.fitri.it/Individuale.asp?Anno=2023&amp;fcodice=W09748&amp;Ss=F&amp;ClAgo=I&amp;Cat=&amp;Sort=NAZIONI.NomeRank&amp;Desc="/>
    <hyperlink ref="G3" r:id="rId2" display="http://risultati.fitri.it/Individuale.asp?Anno=2023&amp;fcodice=W09748&amp;Ss=F&amp;ClAgo=I&amp;Cat=&amp;Sort=fTempo&amp;Desc="/>
    <hyperlink ref="I3" r:id="rId3" display="http://risultati.fitri.it/Individuale.asp?Anno=2023&amp;fcodice=W09748&amp;Ss=F&amp;ClAgo=I&amp;Cat=&amp;Sort=fTFraz1&amp;Desc="/>
    <hyperlink ref="L3" r:id="rId4" display="http://risultati.fitri.it/Individuale.asp?Anno=2023&amp;fcodice=W09748&amp;Ss=F&amp;ClAgo=I&amp;Cat=&amp;Sort=fTFraz2&amp;Desc="/>
    <hyperlink ref="O3" r:id="rId5" display="http://risultati.fitri.it/Individuale.asp?Anno=2023&amp;fcodice=W09748&amp;Ss=F&amp;ClAgo=I&amp;Cat=&amp;Sort=fTFraz3&amp;Desc="/>
    <hyperlink ref="Q3" r:id="rId6" display="http://risultati.fitri.it/Individuale.asp?Anno=2023&amp;fcodice=W09748&amp;Ss=F&amp;ClAgo=I&amp;Cat=&amp;Sort=fCat&amp;Desc="/>
    <hyperlink ref="F13" r:id="rId7" display="http://risultati.fitri.it/Individuale.asp?Anno=2023&amp;fcodice=W09748&amp;Ss=F&amp;ClAgo=I&amp;Cat=&amp;Sort=NAZIONI.NomeRank&amp;Desc="/>
    <hyperlink ref="G13" r:id="rId8" display="http://risultati.fitri.it/Individuale.asp?Anno=2023&amp;fcodice=W09748&amp;Ss=F&amp;ClAgo=I&amp;Cat=&amp;Sort=fTempo&amp;Desc="/>
    <hyperlink ref="I13" r:id="rId9" display="http://risultati.fitri.it/Individuale.asp?Anno=2023&amp;fcodice=W09748&amp;Ss=F&amp;ClAgo=I&amp;Cat=&amp;Sort=fTFraz1&amp;Desc="/>
    <hyperlink ref="L13" r:id="rId10" display="http://risultati.fitri.it/Individuale.asp?Anno=2023&amp;fcodice=W09748&amp;Ss=F&amp;ClAgo=I&amp;Cat=&amp;Sort=fTFraz2&amp;Desc="/>
    <hyperlink ref="O13" r:id="rId11" display="http://risultati.fitri.it/Individuale.asp?Anno=2023&amp;fcodice=W09748&amp;Ss=F&amp;ClAgo=I&amp;Cat=&amp;Sort=fTFraz3&amp;Desc="/>
    <hyperlink ref="Q13" r:id="rId12" display="http://risultati.fitri.it/Individuale.asp?Anno=2023&amp;fcodice=W09748&amp;Ss=F&amp;ClAgo=I&amp;Cat=&amp;Sort=fCat&amp;Desc="/>
    <hyperlink ref="D6" r:id="rId13" display="http://risultati.fitri.it/RisTAtleta.asp?Anno=2023&amp;CodAna=80896"/>
    <hyperlink ref="D7" r:id="rId14" display="http://risultati.fitri.it/RisTAtleta.asp?Anno=2023&amp;CodAna=93206"/>
    <hyperlink ref="D8" r:id="rId15" display="http://risultati.fitri.it/RisTAtleta.asp?Anno=2023&amp;CodAna=84945"/>
    <hyperlink ref="D9" r:id="rId16" display="http://risultati.fitri.it/RisTAtleta.asp?Anno=2023&amp;CodAna=102164"/>
    <hyperlink ref="D10" r:id="rId17" display="http://risultati.fitri.it/RisTAtleta.asp?Anno=2023&amp;CodAna=116106"/>
    <hyperlink ref="D5" r:id="rId18" display="http://risultati.fitri.it/RisTAtleta.asp?Anno=2023&amp;CodAna=86641"/>
    <hyperlink ref="D15" r:id="rId19" display="http://risultati.fitri.it/RisTAtleta.asp?Anno=2023&amp;CodAna=66462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sqref="A1:Q1"/>
    </sheetView>
  </sheetViews>
  <sheetFormatPr defaultRowHeight="15"/>
  <cols>
    <col min="4" max="4" width="16.42578125" customWidth="1"/>
  </cols>
  <sheetData>
    <row r="1" spans="1:17" ht="23.25">
      <c r="A1" s="216" t="s">
        <v>560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>
      <c r="A2" s="2" t="s">
        <v>561</v>
      </c>
      <c r="B2" s="10">
        <v>2074</v>
      </c>
    </row>
    <row r="3" spans="1:17" ht="31.5">
      <c r="A3" s="28" t="s">
        <v>41</v>
      </c>
      <c r="B3" s="28" t="s">
        <v>42</v>
      </c>
      <c r="C3" s="28" t="s">
        <v>43</v>
      </c>
      <c r="D3" s="28" t="s">
        <v>44</v>
      </c>
      <c r="E3" s="28" t="s">
        <v>45</v>
      </c>
      <c r="F3" s="28" t="s">
        <v>46</v>
      </c>
      <c r="G3" s="28" t="s">
        <v>47</v>
      </c>
      <c r="H3" s="28" t="s">
        <v>48</v>
      </c>
      <c r="I3" s="28" t="s">
        <v>49</v>
      </c>
      <c r="J3" s="28" t="s">
        <v>24</v>
      </c>
      <c r="K3" s="28" t="s">
        <v>18</v>
      </c>
      <c r="L3" s="28" t="s">
        <v>50</v>
      </c>
      <c r="M3" s="28" t="s">
        <v>26</v>
      </c>
      <c r="N3" s="28" t="s">
        <v>18</v>
      </c>
      <c r="O3" s="28" t="s">
        <v>51</v>
      </c>
      <c r="P3" s="28" t="s">
        <v>52</v>
      </c>
      <c r="Q3" s="28" t="s">
        <v>53</v>
      </c>
    </row>
    <row r="4" spans="1:17" ht="15.75">
      <c r="A4" s="4">
        <v>734</v>
      </c>
      <c r="B4" s="102">
        <f>+ROUND(((+A4*340)/2074),0)</f>
        <v>120</v>
      </c>
      <c r="C4" s="4">
        <v>221</v>
      </c>
      <c r="D4" s="4" t="s">
        <v>540</v>
      </c>
      <c r="E4" s="4"/>
      <c r="F4" s="4"/>
      <c r="G4" s="124">
        <v>0.23467592592592593</v>
      </c>
      <c r="H4" s="4"/>
      <c r="I4" s="125">
        <v>2.4259259259259258E-2</v>
      </c>
      <c r="J4" s="4"/>
      <c r="K4" s="4"/>
      <c r="L4" s="122">
        <v>0.12685185185185185</v>
      </c>
      <c r="M4" s="4"/>
      <c r="N4" s="3"/>
      <c r="O4" s="122">
        <v>7.5694444444444439E-2</v>
      </c>
      <c r="P4" s="3"/>
      <c r="Q4" s="4" t="s">
        <v>541</v>
      </c>
    </row>
    <row r="5" spans="1:17">
      <c r="B5" s="2"/>
      <c r="D5" s="2"/>
      <c r="F5" s="117"/>
      <c r="H5" s="2"/>
      <c r="J5" s="2"/>
    </row>
    <row r="16" spans="1:17">
      <c r="L16" s="2"/>
    </row>
  </sheetData>
  <mergeCells count="1">
    <mergeCell ref="A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>
      <selection activeCell="C4" sqref="C4"/>
    </sheetView>
  </sheetViews>
  <sheetFormatPr defaultRowHeight="15"/>
  <cols>
    <col min="4" max="4" width="20.140625" customWidth="1"/>
    <col min="9" max="9" width="14.140625" customWidth="1"/>
    <col min="15" max="15" width="12.5703125" customWidth="1"/>
  </cols>
  <sheetData>
    <row r="1" spans="1:17" ht="22.5">
      <c r="A1" s="217" t="s">
        <v>567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>
      <c r="A2" s="2" t="s">
        <v>564</v>
      </c>
      <c r="B2" s="1">
        <v>514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31.5">
      <c r="A3" s="28" t="s">
        <v>41</v>
      </c>
      <c r="B3" s="28" t="s">
        <v>42</v>
      </c>
      <c r="C3" s="28" t="s">
        <v>43</v>
      </c>
      <c r="D3" s="28" t="s">
        <v>44</v>
      </c>
      <c r="E3" s="28" t="s">
        <v>45</v>
      </c>
      <c r="F3" s="28" t="s">
        <v>46</v>
      </c>
      <c r="G3" s="28" t="s">
        <v>47</v>
      </c>
      <c r="H3" s="28" t="s">
        <v>48</v>
      </c>
      <c r="I3" s="28" t="s">
        <v>49</v>
      </c>
      <c r="J3" s="28" t="s">
        <v>24</v>
      </c>
      <c r="K3" s="28" t="s">
        <v>18</v>
      </c>
      <c r="L3" s="28" t="s">
        <v>50</v>
      </c>
      <c r="M3" s="28" t="s">
        <v>26</v>
      </c>
      <c r="N3" s="28" t="s">
        <v>18</v>
      </c>
      <c r="O3" s="28" t="s">
        <v>51</v>
      </c>
      <c r="P3" s="28" t="s">
        <v>52</v>
      </c>
      <c r="Q3" s="28" t="s">
        <v>53</v>
      </c>
    </row>
    <row r="4" spans="1:17" ht="21.75" customHeight="1">
      <c r="A4" s="4">
        <v>354</v>
      </c>
      <c r="B4" s="102">
        <f>+ROUND(((+A4*340)/514),0)</f>
        <v>234</v>
      </c>
      <c r="C4" s="4">
        <v>107</v>
      </c>
      <c r="D4" s="4" t="s">
        <v>551</v>
      </c>
      <c r="E4" s="3"/>
      <c r="F4" s="4">
        <v>2316</v>
      </c>
      <c r="G4" s="122">
        <v>0.25377314814814816</v>
      </c>
      <c r="H4" s="3"/>
      <c r="I4" s="122">
        <v>2.8888888888888891E-2</v>
      </c>
      <c r="J4" s="123">
        <v>0.10069444444444443</v>
      </c>
      <c r="K4" s="3"/>
      <c r="L4" s="122">
        <v>0.15474537037037037</v>
      </c>
      <c r="M4" s="123">
        <v>0.19097222222222221</v>
      </c>
      <c r="N4" s="3"/>
      <c r="O4" s="122">
        <v>7.9166666666666663E-2</v>
      </c>
      <c r="P4" s="4" t="s">
        <v>552</v>
      </c>
      <c r="Q4" s="3"/>
    </row>
  </sheetData>
  <mergeCells count="1">
    <mergeCell ref="A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sqref="A1:Q3"/>
    </sheetView>
  </sheetViews>
  <sheetFormatPr defaultRowHeight="15"/>
  <cols>
    <col min="4" max="4" width="25.5703125" customWidth="1"/>
    <col min="9" max="9" width="12" customWidth="1"/>
    <col min="15" max="15" width="12.7109375" customWidth="1"/>
  </cols>
  <sheetData>
    <row r="1" spans="1:17" ht="22.5">
      <c r="A1" s="217" t="s">
        <v>563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>
      <c r="A2" s="2" t="s">
        <v>564</v>
      </c>
      <c r="B2">
        <v>254</v>
      </c>
    </row>
    <row r="3" spans="1:17" ht="31.5">
      <c r="A3" s="28" t="s">
        <v>41</v>
      </c>
      <c r="B3" s="28" t="s">
        <v>42</v>
      </c>
      <c r="C3" s="28" t="s">
        <v>43</v>
      </c>
      <c r="D3" s="28" t="s">
        <v>44</v>
      </c>
      <c r="E3" s="28" t="s">
        <v>45</v>
      </c>
      <c r="F3" s="28" t="s">
        <v>46</v>
      </c>
      <c r="G3" s="28" t="s">
        <v>47</v>
      </c>
      <c r="H3" s="28" t="s">
        <v>48</v>
      </c>
      <c r="I3" s="28" t="s">
        <v>49</v>
      </c>
      <c r="J3" s="28" t="s">
        <v>24</v>
      </c>
      <c r="K3" s="28" t="s">
        <v>18</v>
      </c>
      <c r="L3" s="28" t="s">
        <v>50</v>
      </c>
      <c r="M3" s="28" t="s">
        <v>26</v>
      </c>
      <c r="N3" s="28" t="s">
        <v>18</v>
      </c>
      <c r="O3" s="28" t="s">
        <v>51</v>
      </c>
      <c r="P3" s="28" t="s">
        <v>52</v>
      </c>
      <c r="Q3" s="28" t="s">
        <v>53</v>
      </c>
    </row>
    <row r="4" spans="1:17" ht="15.75">
      <c r="A4" s="4">
        <v>174</v>
      </c>
      <c r="B4" s="102">
        <f>+ROUND(((+A4*340)/254),0)</f>
        <v>233</v>
      </c>
      <c r="C4" s="4">
        <v>108</v>
      </c>
      <c r="D4" s="76" t="s">
        <v>546</v>
      </c>
      <c r="E4" s="4"/>
      <c r="F4" s="4">
        <v>1330</v>
      </c>
      <c r="G4" s="122">
        <v>0.53340277777777778</v>
      </c>
      <c r="H4" s="4"/>
      <c r="I4" s="122">
        <v>5.876157407407407E-2</v>
      </c>
      <c r="J4" s="123">
        <v>0.12638888888888888</v>
      </c>
      <c r="K4" s="4" t="s">
        <v>51</v>
      </c>
      <c r="L4" s="122">
        <v>0.29465277777777776</v>
      </c>
      <c r="M4" s="4" t="s">
        <v>547</v>
      </c>
      <c r="N4" s="3"/>
      <c r="O4" s="4" t="s">
        <v>548</v>
      </c>
      <c r="P4" s="4" t="s">
        <v>549</v>
      </c>
      <c r="Q4" s="3"/>
    </row>
    <row r="5" spans="1:17">
      <c r="D5" s="2"/>
      <c r="F5" s="117"/>
    </row>
  </sheetData>
  <mergeCells count="1">
    <mergeCell ref="A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sqref="A1:Q1"/>
    </sheetView>
  </sheetViews>
  <sheetFormatPr defaultRowHeight="15"/>
  <cols>
    <col min="1" max="1" width="9.140625" style="10"/>
    <col min="2" max="2" width="9.140625" customWidth="1"/>
    <col min="4" max="4" width="22.140625" bestFit="1" customWidth="1"/>
    <col min="6" max="6" width="15.7109375" customWidth="1"/>
    <col min="7" max="7" width="10.42578125" bestFit="1" customWidth="1"/>
    <col min="8" max="8" width="5" bestFit="1" customWidth="1"/>
    <col min="9" max="9" width="10.42578125" bestFit="1" customWidth="1"/>
    <col min="10" max="10" width="13.42578125" bestFit="1" customWidth="1"/>
    <col min="11" max="11" width="4.140625" bestFit="1" customWidth="1"/>
    <col min="12" max="12" width="16" bestFit="1" customWidth="1"/>
    <col min="13" max="13" width="10.140625" bestFit="1" customWidth="1"/>
    <col min="14" max="14" width="4.140625" bestFit="1" customWidth="1"/>
    <col min="15" max="15" width="12.7109375" customWidth="1"/>
  </cols>
  <sheetData>
    <row r="1" spans="1:17" s="10" customFormat="1" ht="23.25" customHeight="1">
      <c r="A1" s="221" t="s">
        <v>602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s="10" customFormat="1" ht="23.25">
      <c r="A2" s="174"/>
      <c r="B2" s="175">
        <v>275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7" s="10" customFormat="1" ht="31.5">
      <c r="A3" s="28" t="s">
        <v>41</v>
      </c>
      <c r="B3" s="29" t="s">
        <v>42</v>
      </c>
      <c r="C3" s="28" t="s">
        <v>43</v>
      </c>
      <c r="D3" s="29" t="s">
        <v>44</v>
      </c>
      <c r="E3" s="28" t="s">
        <v>45</v>
      </c>
      <c r="F3" s="28" t="s">
        <v>46</v>
      </c>
      <c r="G3" s="28" t="s">
        <v>47</v>
      </c>
      <c r="H3" s="28" t="s">
        <v>48</v>
      </c>
      <c r="I3" s="28" t="s">
        <v>49</v>
      </c>
      <c r="J3" s="28" t="s">
        <v>24</v>
      </c>
      <c r="K3" s="28" t="s">
        <v>18</v>
      </c>
      <c r="L3" s="28" t="s">
        <v>50</v>
      </c>
      <c r="M3" s="28" t="s">
        <v>26</v>
      </c>
      <c r="N3" s="28" t="s">
        <v>18</v>
      </c>
      <c r="O3" s="28" t="s">
        <v>51</v>
      </c>
      <c r="P3" s="28" t="s">
        <v>52</v>
      </c>
      <c r="Q3" s="28" t="s">
        <v>53</v>
      </c>
    </row>
    <row r="4" spans="1:17" ht="15.75" customHeight="1">
      <c r="A4" s="152">
        <v>196</v>
      </c>
      <c r="B4" s="152">
        <f>+ROUND(((+A4*340)/275),0)</f>
        <v>242</v>
      </c>
      <c r="C4" s="152">
        <v>99</v>
      </c>
      <c r="D4" s="154" t="s">
        <v>600</v>
      </c>
      <c r="E4" s="77"/>
      <c r="F4" s="176">
        <v>1048</v>
      </c>
      <c r="G4" s="156">
        <v>0.27011574074074074</v>
      </c>
      <c r="H4" s="77"/>
      <c r="I4" s="156">
        <v>2.7476851851851853E-2</v>
      </c>
      <c r="J4" s="177">
        <v>5.4513888888888884E-3</v>
      </c>
      <c r="K4" s="77"/>
      <c r="L4" s="156">
        <v>0.1514699074074074</v>
      </c>
      <c r="M4" s="177">
        <v>2.7777777777777779E-3</v>
      </c>
      <c r="N4" s="77"/>
      <c r="O4" s="156">
        <v>8.2939814814814813E-2</v>
      </c>
      <c r="P4" s="152">
        <v>1</v>
      </c>
      <c r="Q4" s="176" t="s">
        <v>601</v>
      </c>
    </row>
    <row r="5" spans="1:17" ht="30" customHeight="1">
      <c r="B5" s="169"/>
      <c r="C5" s="169"/>
    </row>
    <row r="6" spans="1:17" ht="15.75" customHeight="1">
      <c r="B6" s="170"/>
      <c r="C6" s="170"/>
    </row>
    <row r="7" spans="1:17">
      <c r="B7" s="171"/>
      <c r="C7" s="171"/>
    </row>
    <row r="8" spans="1:17" ht="18" customHeight="1">
      <c r="B8" s="172"/>
      <c r="C8" s="172"/>
    </row>
    <row r="9" spans="1:17">
      <c r="B9" s="171"/>
      <c r="C9" s="171"/>
    </row>
    <row r="10" spans="1:17" ht="16.5" customHeight="1">
      <c r="B10" s="168"/>
      <c r="C10" s="168"/>
    </row>
    <row r="11" spans="1:17" ht="16.5" customHeight="1">
      <c r="B11" s="168"/>
      <c r="C11" s="168"/>
    </row>
    <row r="12" spans="1:17" ht="16.5" customHeight="1">
      <c r="B12" s="168"/>
      <c r="C12" s="168"/>
    </row>
    <row r="13" spans="1:17" ht="16.5" customHeight="1">
      <c r="B13" s="168"/>
      <c r="C13" s="168"/>
    </row>
    <row r="14" spans="1:17" ht="16.5" customHeight="1">
      <c r="B14" s="168"/>
      <c r="C14" s="168"/>
    </row>
    <row r="15" spans="1:17" ht="16.5" customHeight="1">
      <c r="B15" s="10"/>
      <c r="C15" s="10"/>
    </row>
    <row r="16" spans="1:17" ht="16.5">
      <c r="B16" s="168"/>
      <c r="C16" s="168"/>
    </row>
    <row r="17" spans="2:3" ht="16.5" customHeight="1">
      <c r="B17" s="168"/>
      <c r="C17" s="168"/>
    </row>
    <row r="18" spans="2:3">
      <c r="B18" s="171"/>
      <c r="C18" s="171"/>
    </row>
    <row r="19" spans="2:3" ht="18" customHeight="1">
      <c r="B19" s="172"/>
      <c r="C19" s="172"/>
    </row>
    <row r="20" spans="2:3">
      <c r="B20" s="171"/>
      <c r="C20" s="171"/>
    </row>
    <row r="21" spans="2:3" ht="15" customHeight="1">
      <c r="B21" s="173"/>
      <c r="C21" s="173"/>
    </row>
    <row r="22" spans="2:3" ht="21" customHeight="1">
      <c r="B22" s="10"/>
      <c r="C22" s="10"/>
    </row>
    <row r="23" spans="2:3" ht="21" customHeight="1">
      <c r="B23" s="10"/>
      <c r="C23" s="10"/>
    </row>
    <row r="24" spans="2:3">
      <c r="B24" s="222"/>
      <c r="C24" s="222"/>
    </row>
    <row r="25" spans="2:3" ht="21" customHeight="1"/>
    <row r="26" spans="2:3" ht="21" customHeight="1"/>
    <row r="27" spans="2:3">
      <c r="B27" s="222"/>
      <c r="C27" s="222"/>
    </row>
    <row r="28" spans="2:3" ht="21" customHeight="1"/>
    <row r="29" spans="2:3" ht="21" customHeight="1"/>
    <row r="30" spans="2:3">
      <c r="B30" s="222"/>
      <c r="C30" s="222"/>
    </row>
    <row r="31" spans="2:3" ht="21" customHeight="1"/>
    <row r="32" spans="2:3" ht="21" customHeight="1"/>
    <row r="33" spans="2:3">
      <c r="B33" s="219"/>
      <c r="C33" s="219"/>
    </row>
    <row r="34" spans="2:3" ht="18" customHeight="1">
      <c r="B34" s="223"/>
      <c r="C34" s="223"/>
    </row>
    <row r="35" spans="2:3">
      <c r="B35" s="219"/>
      <c r="C35" s="219"/>
    </row>
    <row r="36" spans="2:3" ht="16.5" customHeight="1">
      <c r="B36" s="220"/>
      <c r="C36" s="220"/>
    </row>
    <row r="37" spans="2:3" ht="16.5" customHeight="1">
      <c r="B37" s="220"/>
      <c r="C37" s="220"/>
    </row>
    <row r="38" spans="2:3" ht="16.5" customHeight="1">
      <c r="B38" s="166"/>
      <c r="C38" s="166"/>
    </row>
    <row r="39" spans="2:3" ht="17.25" thickBot="1">
      <c r="B39" s="167"/>
      <c r="C39" s="167"/>
    </row>
  </sheetData>
  <mergeCells count="9">
    <mergeCell ref="B35:C35"/>
    <mergeCell ref="B36:C36"/>
    <mergeCell ref="B37:C37"/>
    <mergeCell ref="A1:Q1"/>
    <mergeCell ref="B30:C30"/>
    <mergeCell ref="B33:C33"/>
    <mergeCell ref="B34:C34"/>
    <mergeCell ref="B24:C24"/>
    <mergeCell ref="B27:C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"/>
  <dimension ref="A1:S16"/>
  <sheetViews>
    <sheetView workbookViewId="0">
      <selection activeCell="A3" sqref="A3:Q3"/>
    </sheetView>
  </sheetViews>
  <sheetFormatPr defaultRowHeight="15"/>
  <cols>
    <col min="4" max="4" width="36" customWidth="1"/>
    <col min="9" max="9" width="11.7109375" customWidth="1"/>
    <col min="15" max="15" width="13" customWidth="1"/>
  </cols>
  <sheetData>
    <row r="1" spans="1:19" s="10" customFormat="1" ht="23.2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S1" s="18"/>
    </row>
    <row r="2" spans="1:19" s="10" customFormat="1" ht="20.25" customHeight="1" thickBot="1">
      <c r="A2" s="225" t="s">
        <v>152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9" ht="32.25" thickBot="1">
      <c r="A3" s="20" t="s">
        <v>41</v>
      </c>
      <c r="B3" s="20" t="s">
        <v>42</v>
      </c>
      <c r="C3" s="20" t="s">
        <v>43</v>
      </c>
      <c r="D3" s="20" t="s">
        <v>44</v>
      </c>
      <c r="E3" s="20" t="s">
        <v>45</v>
      </c>
      <c r="F3" s="20" t="s">
        <v>46</v>
      </c>
      <c r="G3" s="20" t="s">
        <v>47</v>
      </c>
      <c r="H3" s="20" t="s">
        <v>48</v>
      </c>
      <c r="I3" s="20" t="s">
        <v>49</v>
      </c>
      <c r="J3" s="20" t="s">
        <v>24</v>
      </c>
      <c r="K3" s="20" t="s">
        <v>18</v>
      </c>
      <c r="L3" s="20" t="s">
        <v>50</v>
      </c>
      <c r="M3" s="20" t="s">
        <v>26</v>
      </c>
      <c r="N3" s="20" t="s">
        <v>18</v>
      </c>
      <c r="O3" s="20" t="s">
        <v>51</v>
      </c>
      <c r="P3" s="20" t="s">
        <v>52</v>
      </c>
      <c r="Q3" s="20" t="s">
        <v>53</v>
      </c>
    </row>
    <row r="4" spans="1:19" ht="16.5" thickBot="1">
      <c r="A4" s="58">
        <v>68</v>
      </c>
      <c r="B4" s="58">
        <v>50</v>
      </c>
      <c r="C4" s="58">
        <v>342</v>
      </c>
      <c r="D4" s="59" t="s">
        <v>75</v>
      </c>
      <c r="E4" s="60">
        <v>251.42</v>
      </c>
      <c r="F4" s="60" t="s">
        <v>76</v>
      </c>
      <c r="G4" s="58" t="s">
        <v>77</v>
      </c>
      <c r="H4" s="60">
        <v>83</v>
      </c>
      <c r="I4" s="60" t="s">
        <v>78</v>
      </c>
      <c r="J4" s="60" t="s">
        <v>79</v>
      </c>
      <c r="K4" s="60">
        <v>67</v>
      </c>
      <c r="L4" s="60" t="s">
        <v>80</v>
      </c>
      <c r="M4" s="60" t="s">
        <v>81</v>
      </c>
      <c r="N4" s="60">
        <v>83</v>
      </c>
      <c r="O4" s="60" t="s">
        <v>82</v>
      </c>
      <c r="P4" s="60">
        <v>13</v>
      </c>
      <c r="Q4" s="60" t="s">
        <v>32</v>
      </c>
    </row>
    <row r="5" spans="1:19" ht="16.5" thickBot="1">
      <c r="A5" s="58">
        <v>131</v>
      </c>
      <c r="B5" s="58">
        <v>97</v>
      </c>
      <c r="C5" s="58">
        <v>248</v>
      </c>
      <c r="D5" s="59" t="s">
        <v>83</v>
      </c>
      <c r="E5" s="60">
        <v>338.97</v>
      </c>
      <c r="F5" s="60" t="s">
        <v>84</v>
      </c>
      <c r="G5" s="58" t="s">
        <v>85</v>
      </c>
      <c r="H5" s="60">
        <v>142</v>
      </c>
      <c r="I5" s="60" t="s">
        <v>86</v>
      </c>
      <c r="J5" s="60" t="s">
        <v>87</v>
      </c>
      <c r="K5" s="60">
        <v>81</v>
      </c>
      <c r="L5" s="60" t="s">
        <v>88</v>
      </c>
      <c r="M5" s="60" t="s">
        <v>89</v>
      </c>
      <c r="N5" s="60">
        <v>215</v>
      </c>
      <c r="O5" s="60" t="s">
        <v>90</v>
      </c>
      <c r="P5" s="60">
        <v>20</v>
      </c>
      <c r="Q5" s="60" t="s">
        <v>91</v>
      </c>
    </row>
    <row r="6" spans="1:19" ht="16.5" thickBot="1">
      <c r="A6" s="58">
        <v>136</v>
      </c>
      <c r="B6" s="58">
        <v>101</v>
      </c>
      <c r="C6" s="58">
        <v>240</v>
      </c>
      <c r="D6" s="59" t="s">
        <v>92</v>
      </c>
      <c r="E6" s="60">
        <v>289.23</v>
      </c>
      <c r="F6" s="60" t="s">
        <v>93</v>
      </c>
      <c r="G6" s="58" t="s">
        <v>94</v>
      </c>
      <c r="H6" s="60">
        <v>260</v>
      </c>
      <c r="I6" s="60" t="s">
        <v>95</v>
      </c>
      <c r="J6" s="60" t="s">
        <v>96</v>
      </c>
      <c r="K6" s="60">
        <v>88</v>
      </c>
      <c r="L6" s="60" t="s">
        <v>97</v>
      </c>
      <c r="M6" s="60" t="s">
        <v>98</v>
      </c>
      <c r="N6" s="60">
        <v>165</v>
      </c>
      <c r="O6" s="60" t="s">
        <v>99</v>
      </c>
      <c r="P6" s="60">
        <v>21</v>
      </c>
      <c r="Q6" s="60" t="s">
        <v>100</v>
      </c>
    </row>
    <row r="7" spans="1:19" ht="16.5" thickBot="1">
      <c r="A7" s="58">
        <v>155</v>
      </c>
      <c r="B7" s="58">
        <v>115</v>
      </c>
      <c r="C7" s="58">
        <v>226</v>
      </c>
      <c r="D7" s="59" t="s">
        <v>101</v>
      </c>
      <c r="E7" s="60" t="s">
        <v>65</v>
      </c>
      <c r="F7" s="60" t="s">
        <v>102</v>
      </c>
      <c r="G7" s="58" t="s">
        <v>103</v>
      </c>
      <c r="H7" s="60">
        <v>242</v>
      </c>
      <c r="I7" s="60" t="s">
        <v>104</v>
      </c>
      <c r="J7" s="60" t="s">
        <v>105</v>
      </c>
      <c r="K7" s="60">
        <v>184</v>
      </c>
      <c r="L7" s="60" t="s">
        <v>106</v>
      </c>
      <c r="M7" s="60" t="s">
        <v>107</v>
      </c>
      <c r="N7" s="60">
        <v>97</v>
      </c>
      <c r="O7" s="60" t="s">
        <v>108</v>
      </c>
      <c r="P7" s="60">
        <v>20</v>
      </c>
      <c r="Q7" s="60" t="s">
        <v>40</v>
      </c>
    </row>
    <row r="8" spans="1:19" ht="16.5" thickBot="1">
      <c r="A8" s="58">
        <v>170</v>
      </c>
      <c r="B8" s="58">
        <v>126</v>
      </c>
      <c r="C8" s="58">
        <v>215</v>
      </c>
      <c r="D8" s="59" t="s">
        <v>109</v>
      </c>
      <c r="E8" s="60" t="s">
        <v>65</v>
      </c>
      <c r="F8" s="60" t="s">
        <v>110</v>
      </c>
      <c r="G8" s="58" t="s">
        <v>111</v>
      </c>
      <c r="H8" s="60">
        <v>245</v>
      </c>
      <c r="I8" s="60" t="s">
        <v>112</v>
      </c>
      <c r="J8" s="60" t="s">
        <v>113</v>
      </c>
      <c r="K8" s="60">
        <v>280</v>
      </c>
      <c r="L8" s="60" t="s">
        <v>114</v>
      </c>
      <c r="M8" s="60" t="s">
        <v>115</v>
      </c>
      <c r="N8" s="60">
        <v>89</v>
      </c>
      <c r="O8" s="60" t="s">
        <v>116</v>
      </c>
      <c r="P8" s="60">
        <v>26</v>
      </c>
      <c r="Q8" s="60" t="s">
        <v>32</v>
      </c>
    </row>
    <row r="9" spans="1:19" ht="16.5" thickBot="1">
      <c r="A9" s="58">
        <v>205</v>
      </c>
      <c r="B9" s="58">
        <v>152</v>
      </c>
      <c r="C9" s="58">
        <v>189</v>
      </c>
      <c r="D9" s="59" t="s">
        <v>117</v>
      </c>
      <c r="E9" s="60" t="s">
        <v>65</v>
      </c>
      <c r="F9" s="60" t="s">
        <v>118</v>
      </c>
      <c r="G9" s="58" t="s">
        <v>119</v>
      </c>
      <c r="H9" s="60">
        <v>120</v>
      </c>
      <c r="I9" s="60" t="s">
        <v>120</v>
      </c>
      <c r="J9" s="60" t="s">
        <v>121</v>
      </c>
      <c r="K9" s="60">
        <v>102</v>
      </c>
      <c r="L9" s="60" t="s">
        <v>122</v>
      </c>
      <c r="M9" s="60" t="s">
        <v>123</v>
      </c>
      <c r="N9" s="60">
        <v>345</v>
      </c>
      <c r="O9" s="60" t="s">
        <v>124</v>
      </c>
      <c r="P9" s="60">
        <v>29</v>
      </c>
      <c r="Q9" s="60" t="s">
        <v>100</v>
      </c>
    </row>
    <row r="10" spans="1:19" ht="16.5" thickBot="1">
      <c r="A10" s="58">
        <v>206</v>
      </c>
      <c r="B10" s="58">
        <v>152</v>
      </c>
      <c r="C10" s="58">
        <v>189</v>
      </c>
      <c r="D10" s="59" t="s">
        <v>125</v>
      </c>
      <c r="E10" s="60" t="s">
        <v>65</v>
      </c>
      <c r="F10" s="60" t="s">
        <v>126</v>
      </c>
      <c r="G10" s="58" t="s">
        <v>127</v>
      </c>
      <c r="H10" s="60">
        <v>382</v>
      </c>
      <c r="I10" s="60" t="s">
        <v>128</v>
      </c>
      <c r="J10" s="60" t="s">
        <v>129</v>
      </c>
      <c r="K10" s="60">
        <v>260</v>
      </c>
      <c r="L10" s="60" t="s">
        <v>130</v>
      </c>
      <c r="M10" s="60" t="s">
        <v>131</v>
      </c>
      <c r="N10" s="60">
        <v>107</v>
      </c>
      <c r="O10" s="60" t="s">
        <v>132</v>
      </c>
      <c r="P10" s="60">
        <v>3</v>
      </c>
      <c r="Q10" s="60" t="s">
        <v>133</v>
      </c>
    </row>
    <row r="11" spans="1:19" ht="16.5" thickBot="1">
      <c r="A11" s="58">
        <v>271</v>
      </c>
      <c r="B11" s="58">
        <v>200</v>
      </c>
      <c r="C11" s="58">
        <v>141</v>
      </c>
      <c r="D11" s="59" t="s">
        <v>134</v>
      </c>
      <c r="E11" s="60" t="s">
        <v>65</v>
      </c>
      <c r="F11" s="60" t="s">
        <v>135</v>
      </c>
      <c r="G11" s="58" t="s">
        <v>136</v>
      </c>
      <c r="H11" s="60">
        <v>315</v>
      </c>
      <c r="I11" s="60" t="s">
        <v>137</v>
      </c>
      <c r="J11" s="60" t="s">
        <v>138</v>
      </c>
      <c r="K11" s="60">
        <v>234</v>
      </c>
      <c r="L11" s="60" t="s">
        <v>139</v>
      </c>
      <c r="M11" s="60" t="s">
        <v>140</v>
      </c>
      <c r="N11" s="60">
        <v>270</v>
      </c>
      <c r="O11" s="60" t="s">
        <v>141</v>
      </c>
      <c r="P11" s="60">
        <v>40</v>
      </c>
      <c r="Q11" s="60" t="s">
        <v>73</v>
      </c>
    </row>
    <row r="12" spans="1:19" ht="16.5" thickBot="1">
      <c r="A12" s="58">
        <v>348</v>
      </c>
      <c r="B12" s="58">
        <v>257</v>
      </c>
      <c r="C12" s="58">
        <v>84</v>
      </c>
      <c r="D12" s="59" t="s">
        <v>142</v>
      </c>
      <c r="E12" s="60" t="s">
        <v>65</v>
      </c>
      <c r="F12" s="60" t="s">
        <v>143</v>
      </c>
      <c r="G12" s="58" t="s">
        <v>144</v>
      </c>
      <c r="H12" s="60">
        <v>174</v>
      </c>
      <c r="I12" s="60" t="s">
        <v>145</v>
      </c>
      <c r="J12" s="60" t="s">
        <v>146</v>
      </c>
      <c r="K12" s="60">
        <v>348</v>
      </c>
      <c r="L12" s="60" t="s">
        <v>147</v>
      </c>
      <c r="M12" s="60" t="s">
        <v>148</v>
      </c>
      <c r="N12" s="60">
        <v>368</v>
      </c>
      <c r="O12" s="60" t="s">
        <v>149</v>
      </c>
      <c r="P12" s="60">
        <v>26</v>
      </c>
      <c r="Q12" s="60" t="s">
        <v>150</v>
      </c>
    </row>
    <row r="13" spans="1:19" ht="16.5" thickBot="1">
      <c r="A13" s="59"/>
      <c r="B13" s="58">
        <v>0</v>
      </c>
      <c r="C13" s="59"/>
      <c r="D13" s="59" t="s">
        <v>151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9" ht="15.75" thickBot="1">
      <c r="A14" s="10" t="s">
        <v>154</v>
      </c>
    </row>
    <row r="15" spans="1:19" ht="32.25" thickBot="1">
      <c r="A15" s="20" t="s">
        <v>41</v>
      </c>
      <c r="B15" s="20" t="s">
        <v>42</v>
      </c>
      <c r="C15" s="20" t="s">
        <v>43</v>
      </c>
      <c r="D15" s="20" t="s">
        <v>44</v>
      </c>
      <c r="E15" s="20" t="s">
        <v>45</v>
      </c>
      <c r="F15" s="20" t="s">
        <v>46</v>
      </c>
      <c r="G15" s="20" t="s">
        <v>47</v>
      </c>
      <c r="H15" s="20" t="s">
        <v>48</v>
      </c>
      <c r="I15" s="20" t="s">
        <v>49</v>
      </c>
      <c r="J15" s="20" t="s">
        <v>24</v>
      </c>
      <c r="K15" s="20" t="s">
        <v>18</v>
      </c>
      <c r="L15" s="20" t="s">
        <v>50</v>
      </c>
      <c r="M15" s="20" t="s">
        <v>26</v>
      </c>
      <c r="N15" s="20" t="s">
        <v>18</v>
      </c>
      <c r="O15" s="20" t="s">
        <v>51</v>
      </c>
      <c r="P15" s="20" t="s">
        <v>52</v>
      </c>
      <c r="Q15" s="20" t="s">
        <v>53</v>
      </c>
    </row>
    <row r="16" spans="1:19" ht="16.5" thickBot="1">
      <c r="A16" s="58">
        <v>20</v>
      </c>
      <c r="B16" s="58">
        <v>101</v>
      </c>
      <c r="C16" s="58">
        <v>240</v>
      </c>
      <c r="D16" s="59" t="s">
        <v>155</v>
      </c>
      <c r="E16" s="60" t="s">
        <v>65</v>
      </c>
      <c r="F16" s="60" t="s">
        <v>156</v>
      </c>
      <c r="G16" s="58" t="s">
        <v>157</v>
      </c>
      <c r="H16" s="60">
        <v>21</v>
      </c>
      <c r="I16" s="60" t="s">
        <v>158</v>
      </c>
      <c r="J16" s="60" t="s">
        <v>159</v>
      </c>
      <c r="K16" s="60">
        <v>28</v>
      </c>
      <c r="L16" s="60" t="s">
        <v>160</v>
      </c>
      <c r="M16" s="60" t="s">
        <v>161</v>
      </c>
      <c r="N16" s="60">
        <v>18</v>
      </c>
      <c r="O16" s="60" t="s">
        <v>162</v>
      </c>
      <c r="P16" s="60">
        <v>3</v>
      </c>
      <c r="Q16" s="60" t="s">
        <v>163</v>
      </c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27</vt:i4>
      </vt:variant>
    </vt:vector>
  </HeadingPairs>
  <TitlesOfParts>
    <vt:vector size="27" baseType="lpstr">
      <vt:lpstr>Classifica</vt:lpstr>
      <vt:lpstr>Criterium</vt:lpstr>
      <vt:lpstr>Irondelta</vt:lpstr>
      <vt:lpstr>venice-jesolo</vt:lpstr>
      <vt:lpstr>Mallorca70.3</vt:lpstr>
      <vt:lpstr>Girona 70.3</vt:lpstr>
      <vt:lpstr>Girona FULL</vt:lpstr>
      <vt:lpstr>Aix En Provence</vt:lpstr>
      <vt:lpstr>Ironlake Mugello</vt:lpstr>
      <vt:lpstr>Mergozzo</vt:lpstr>
      <vt:lpstr>Idroman</vt:lpstr>
      <vt:lpstr>Foglio8</vt:lpstr>
      <vt:lpstr>Klagenfurt</vt:lpstr>
      <vt:lpstr>Nizza70.3</vt:lpstr>
      <vt:lpstr>Nizza full</vt:lpstr>
      <vt:lpstr>Swedeman</vt:lpstr>
      <vt:lpstr>EagleXman</vt:lpstr>
      <vt:lpstr>Lathi</vt:lpstr>
      <vt:lpstr>LovereTri</vt:lpstr>
      <vt:lpstr>Livigno Extreme</vt:lpstr>
      <vt:lpstr>Ironman Italy</vt:lpstr>
      <vt:lpstr>70.3 Italy</vt:lpstr>
      <vt:lpstr>Sanremo</vt:lpstr>
      <vt:lpstr>elbaman 70,3</vt:lpstr>
      <vt:lpstr>Knysna</vt:lpstr>
      <vt:lpstr>GARE</vt:lpstr>
      <vt:lpstr>Gare medio-lunghi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2024-01-04T15:18:17Z</dcterms:created>
  <dcterms:modified xsi:type="dcterms:W3CDTF">2024-01-12T16:19:09Z</dcterms:modified>
</cp:coreProperties>
</file>